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план финан-хоз деятельн" sheetId="1" r:id="rId1"/>
    <sheet name="Лист1" sheetId="2" r:id="rId2"/>
    <sheet name="Лист2" sheetId="3" r:id="rId3"/>
  </sheets>
  <definedNames>
    <definedName name="_xlnm.Print_Area" localSheetId="1">'Лист1'!$A$1:$AS$63</definedName>
    <definedName name="_xlnm.Print_Area" localSheetId="0">'план финан-хоз деятельн'!$A$1:$G$127</definedName>
  </definedNames>
  <calcPr fullCalcOnLoad="1"/>
</workbook>
</file>

<file path=xl/sharedStrings.xml><?xml version="1.0" encoding="utf-8"?>
<sst xmlns="http://schemas.openxmlformats.org/spreadsheetml/2006/main" count="371" uniqueCount="224">
  <si>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</si>
  <si>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</si>
  <si>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</si>
  <si>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</si>
  <si>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</si>
  <si>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</si>
  <si>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</si>
  <si>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</si>
  <si>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</si>
  <si>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</si>
  <si>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</si>
  <si>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</si>
  <si>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</si>
  <si>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</si>
  <si>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</si>
  <si>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</si>
  <si>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</si>
  <si>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</si>
  <si>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</si>
  <si>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</si>
  <si>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</si>
  <si>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</si>
  <si>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</si>
  <si>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</si>
  <si>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</si>
  <si>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</si>
  <si>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</si>
  <si>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</si>
  <si>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</si>
  <si>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</si>
  <si>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</si>
  <si>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</si>
  <si>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</si>
  <si>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</si>
  <si>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</si>
  <si>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</si>
  <si>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</si>
  <si>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</si>
  <si>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</si>
  <si>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</si>
  <si>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</si>
  <si>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</si>
  <si>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</si>
  <si>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</si>
  <si>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</si>
  <si>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</si>
  <si>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</si>
  <si>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</si>
  <si>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</si>
  <si>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</si>
  <si>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</si>
  <si>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</si>
  <si>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</si>
  <si>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</si>
  <si>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Бюджетные инвестиции</t>
  </si>
  <si>
    <t>"_____"________________ 20____ г.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</si>
  <si>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</si>
  <si>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</si>
  <si>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</si>
  <si>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</si>
  <si>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</si>
  <si>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</si>
  <si>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</si>
  <si>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</si>
  <si>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</si>
  <si>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</si>
  <si>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</si>
  <si>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</si>
  <si>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</si>
  <si>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</si>
  <si>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</si>
  <si>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</si>
  <si>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</si>
  <si>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</si>
  <si>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</si>
  <si>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</si>
  <si>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</si>
  <si>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</si>
  <si>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</si>
  <si>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</si>
  <si>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</si>
  <si>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</si>
  <si>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</si>
  <si>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</si>
  <si>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</si>
  <si>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</si>
  <si>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</si>
  <si>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</si>
  <si>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</si>
  <si>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</si>
  <si>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</si>
  <si>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</si>
  <si>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</si>
  <si>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</si>
  <si>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</si>
  <si>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</si>
  <si>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</si>
  <si>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</si>
  <si>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</si>
  <si>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тел. ______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</si>
  <si>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</si>
  <si>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</si>
  <si>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</si>
  <si>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</si>
  <si>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</si>
  <si>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</si>
  <si>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</si>
  <si>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</si>
  <si>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</si>
  <si>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</si>
  <si>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</si>
  <si>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</si>
  <si>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</si>
  <si>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</si>
  <si>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</si>
  <si>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</si>
  <si>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Наименование  учреждения (подразделения)</t>
  </si>
  <si>
    <t>Адрес фактического местонахождения  учреждения (подразделения)</t>
  </si>
  <si>
    <t xml:space="preserve">I.  Сведения о деятельности муниципального учреждения </t>
  </si>
  <si>
    <t>1.1. Цели деятельности муниципального учреждения (подразделения):</t>
  </si>
  <si>
    <t>1.2. Виды деятельности муниципального учреждения (подразделения):</t>
  </si>
  <si>
    <t>1.1.4. Остаточная стоимость недвижимого муниципального имущества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</si>
  <si>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</si>
  <si>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</si>
  <si>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Субсидии на выполнении муниципального задания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</si>
  <si>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</si>
  <si>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</si>
  <si>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</si>
  <si>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</si>
  <si>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</si>
  <si>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>операции по лицевым счетам, открытым в финансовом управлении администрации муниципального образования Ленинградский район</t>
  </si>
  <si>
    <t>Поступления от оказания муниципальным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</si>
  <si>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Иные субсидии</t>
  </si>
  <si>
    <t>оплата командировочных расходов</t>
  </si>
  <si>
    <t>меры социальной поддержки педагогическим работникам</t>
  </si>
  <si>
    <t>компенсационные выплаты за книгоиздательскую продукцию</t>
  </si>
  <si>
    <t>оплата за тепловую энергию</t>
  </si>
  <si>
    <t>оплата за газ</t>
  </si>
  <si>
    <t>оплата за электроэнергию</t>
  </si>
  <si>
    <t>оплата за водоснабжение и водоотведение</t>
  </si>
  <si>
    <t>текущий ремонт оборудования</t>
  </si>
  <si>
    <t>текущий ремонт зданий</t>
  </si>
  <si>
    <t>прочие работы, услуги по содержанию имущества</t>
  </si>
  <si>
    <t>приобретение продуктов питания</t>
  </si>
  <si>
    <t>приобретение ГСМ</t>
  </si>
  <si>
    <t>приобретение котельно-печного топлива</t>
  </si>
  <si>
    <t>капитальный ремонт зданий</t>
  </si>
  <si>
    <t>приобретение прочих материальных запасов</t>
  </si>
  <si>
    <t xml:space="preserve">Начальник управления образования администрации муниципального образования Ленинградский район </t>
  </si>
  <si>
    <t>Л.А.Данилова</t>
  </si>
  <si>
    <t xml:space="preserve">Управление образования администрации муниципального образования Ленинградский район </t>
  </si>
  <si>
    <t>353764 Краснодарский край, Ленинградский район, ст.Крыловская, ул.Энгельса,100</t>
  </si>
  <si>
    <t>О.Г. Науменко</t>
  </si>
  <si>
    <t xml:space="preserve">Главный бухгалтер </t>
  </si>
  <si>
    <t>Т.А.Кукса</t>
  </si>
  <si>
    <t>Субвенция на выполнение основных общеобразовательных программ</t>
  </si>
  <si>
    <t>РЦП"Развитие образования в МО Ленинградский район"(питание учащихся и учителей)</t>
  </si>
  <si>
    <t>Муниципальное бюджетное общеобразовательное учреждение средняя общеобразовательная школа №4 станицы Крыловской муниципального образования Ленинградский район</t>
  </si>
  <si>
    <t>УТВЕРЖДАЮ:</t>
  </si>
  <si>
    <t>2341008966/</t>
  </si>
  <si>
    <t>Целями образовательного процесса в МБОУ СОШ№4 являются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</si>
  <si>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 xml:space="preserve"> Воспитание и обучение детей; реализация общеобразовательных программ начального общего, основного общего, среднего (полного) общего образования, дополнительных образовательных  программ; реализация программ начальной профессиональной подготовки; осуществление образования в форме экстерната на ступени основного общего и среднего (полного) образования; оказание  дополнительных образовательных услуг (на договорной основе), не включенных в перечень основных общеобразовательных       программ, определяющих статус МБОУ СОШ №4; организация работы по повышению квалификации работников школы; разработка учебных планов и программ, учебных пособий, научной, методической и справочной литературы, аудио- и видеопродукции, компьютерных программ, баз данных,  технических средств обучения; проведение психологической диагностики, тестирования, консультаций педагога-психолога; организация семинаров, конференций, конкурсов, олимпиад различных уровней; организация концертов, выставок; реализация углубленных образовательных программ по изучению ряда предметов; оказание социально-психологической и педагогической помощи обучающимся, имеющим отклонения в развитии или поведении, либо проблемы в обучении;выявление обучающихся, находящихся в социально-опасном положении, а также не посещающих или систематически не посещающих занятия без уважительной причины, принимает меры по их воспитанию и получению ими образования в рамках реализуемых образовательных программ; выявление семей, находящихся в социально-опасном положении и оказание им помощи в обучении и воспитании детей; обеспечение организации общедоступных спортивных секций, технических и иных кружков, клубов и привлечение к участию в них обучающихся; осуществление мер по реализации программ и методик, направленных на формирование законопослушного поведения обучающихся,обеспечение физического и эмоционального благополучия каждого ребенка; выявление и развитие способностей детей, обеспечение непрерывности образования; консультирование родителей (законных представителей), представителей общественности и иных заинтересованных лиц по вопросам возрастной психологи и педагогики, в том числе и на платной основе; разработка, апробация и внедрение прогрессивных образовательных и воспитательных программ и технологий.</t>
  </si>
  <si>
    <t xml:space="preserve">образовательные и развивающие услуги:
- изучение специальных дисциплин сверх часов и  сверх  программы по данной дисциплине, предусмотренной учебным планом;
-репетиторство   с   обучающимися   другого    образовательного      учреждения;
- различные курсы: по подготовке к поступлению в учебное заведение, по изучению иностранных языков,повышения квалификации,                                           - различные кружки: по обучению  игре на музыкальных инструментах,  фотографированию, кино-,  видео-,  радиолюбительскому делу,  кройке  и  шитью,  вязанию, домоводству, танцам и т.д.;
- создание   различных  учебных  групп  и  методов  специального обучения детей с отклонениями в развитии;
- создание  групп  по  адаптации детей к условиям школьной жизни (до  поступления  в  школу);
 б) оздоровительные мероприятия:
- создание различных   секций,   групп   по   укреплению   здоровья
  (гимнастика,  аэробика,  ритмика, пауэрлифтинг, фитнесс и т.д.).
</t>
  </si>
  <si>
    <t>Вознаграждение за выполнение функций классного руководства</t>
  </si>
  <si>
    <t>Директор МБОУ СОШ № 4</t>
  </si>
  <si>
    <t>КЦП "Дети Кубани"на 2009-2013 гг.</t>
  </si>
  <si>
    <t>КЦП Предоставление мер соц.поддержки педработникам, пржив.и работающим в сельск.местности</t>
  </si>
  <si>
    <t>Доп.помощь местным бюджетам для решения социально значимых вопросов</t>
  </si>
  <si>
    <t>РЦП "Развитие массовой физкультуры и спорта в муниципальном образовании Ленинградский район"на 2012г.</t>
  </si>
  <si>
    <t>КЦП "«Развитие образования в Краснодарском крае на 2011-2015годы»" на 2012 год</t>
  </si>
  <si>
    <t xml:space="preserve">КЦП«Развитие образования в Краснодарском крае на 2011-2015 годы» </t>
  </si>
  <si>
    <t>КЦП "Развитие образования в Краснодарском крае" на 2011-2015 годы(питание учащихся и учителей)</t>
  </si>
  <si>
    <t>РЦП "Безопасность ОУ в МО Ленинградский р-н на 2012г."</t>
  </si>
  <si>
    <t>РЦП "Субсидии бюджетным учреждеиям на иные цели"</t>
  </si>
  <si>
    <t>РЦП "Развитие образования в МО Ленинградский район"</t>
  </si>
  <si>
    <t>Субвенции бюджетам мун.р-ов на реализ.комплексн.мер по модернизации общего образования Пост.прав-ва №436 от 31.05.2011г.</t>
  </si>
  <si>
    <t>РЦП "Гражданско-патриотическое воспитание школьников ОУ на 2012-2015гг"</t>
  </si>
  <si>
    <t>Субсидии на погашение кредиторской задолженности</t>
  </si>
  <si>
    <t>Стимулирование отдельных категорий работников из средств госстандарта</t>
  </si>
  <si>
    <t>Сведения о целевых средствах</t>
  </si>
  <si>
    <t>2341008966/234101001</t>
  </si>
  <si>
    <t>О.Г.Науменко</t>
  </si>
  <si>
    <t>РЦП "Энергосбережение и повыш.энергетич.эффективности на пер.до 2020гг"</t>
  </si>
  <si>
    <t>795  01</t>
  </si>
  <si>
    <t>795 01</t>
  </si>
  <si>
    <t>РЦП "Безопасность ОУ в МО Ленинградский р-н на 2012-2014г."</t>
  </si>
  <si>
    <t>795  04</t>
  </si>
  <si>
    <t>РЦП "Гражданско-патриотич.воспитаение школьников ОУ МО Лен.район на 2012-2015г"</t>
  </si>
  <si>
    <t>795 23</t>
  </si>
  <si>
    <t>522 16 99</t>
  </si>
  <si>
    <t>795 07</t>
  </si>
  <si>
    <t>522 17 99</t>
  </si>
  <si>
    <t>421 99 00</t>
  </si>
  <si>
    <t>795 08</t>
  </si>
  <si>
    <t>436 21 01</t>
  </si>
  <si>
    <r>
      <t xml:space="preserve">Субвенция на выполнение основных общеобразовательных программ </t>
    </r>
    <r>
      <rPr>
        <i/>
        <sz val="10"/>
        <rFont val="Times New Roman"/>
        <family val="1"/>
      </rPr>
      <t>(местные)</t>
    </r>
  </si>
  <si>
    <t>652 60 86</t>
  </si>
  <si>
    <t>652 00 59</t>
  </si>
  <si>
    <t>652 50 87</t>
  </si>
  <si>
    <t>652 60 82</t>
  </si>
  <si>
    <t xml:space="preserve">на 2014 год </t>
  </si>
  <si>
    <r>
      <rPr>
        <sz val="9"/>
        <color indexed="10"/>
        <rFont val="Times New Roman"/>
        <family val="1"/>
      </rPr>
      <t xml:space="preserve">РЦП </t>
    </r>
    <r>
      <rPr>
        <sz val="9"/>
        <rFont val="Times New Roman"/>
        <family val="1"/>
      </rPr>
      <t>"Развитие образования в МО Ленинградский район"на 2014г.</t>
    </r>
  </si>
  <si>
    <r>
      <rPr>
        <sz val="9"/>
        <color indexed="10"/>
        <rFont val="Times New Roman"/>
        <family val="1"/>
      </rPr>
      <t>РЦП</t>
    </r>
    <r>
      <rPr>
        <sz val="9"/>
        <rFont val="Times New Roman"/>
        <family val="1"/>
      </rPr>
      <t xml:space="preserve"> "Развитие образования в МО Ленинградский район"на 2014г.</t>
    </r>
  </si>
  <si>
    <t>КЦП "«Развитие образования" на 2014 г.      ПДО</t>
  </si>
  <si>
    <t>КЦП "«Развитие образования " на 2014 г.</t>
  </si>
  <si>
    <r>
      <rPr>
        <sz val="9"/>
        <color indexed="10"/>
        <rFont val="Times New Roman"/>
        <family val="1"/>
      </rPr>
      <t xml:space="preserve">РЦП </t>
    </r>
    <r>
      <rPr>
        <sz val="9"/>
        <rFont val="Times New Roman"/>
        <family val="1"/>
      </rPr>
      <t>"Развитие образования в МО Ленинградский район" (поездка в Сочи)</t>
    </r>
  </si>
  <si>
    <r>
      <rPr>
        <sz val="9"/>
        <color indexed="10"/>
        <rFont val="Times New Roman"/>
        <family val="1"/>
      </rPr>
      <t>РЦП</t>
    </r>
    <r>
      <rPr>
        <sz val="9"/>
        <rFont val="Times New Roman"/>
        <family val="1"/>
      </rPr>
      <t xml:space="preserve"> "Развитие образования в МО Ленинградский район"(воен-полев.сборы юношей доприз.возраста)</t>
    </r>
  </si>
  <si>
    <r>
      <rPr>
        <sz val="9"/>
        <color indexed="10"/>
        <rFont val="Times New Roman"/>
        <family val="1"/>
      </rPr>
      <t>РЦП</t>
    </r>
    <r>
      <rPr>
        <sz val="9"/>
        <rFont val="Times New Roman"/>
        <family val="1"/>
      </rPr>
      <t xml:space="preserve"> "Развитие образования в МО Ленинградский район"(кап.ремонт спорт.залов)</t>
    </r>
  </si>
  <si>
    <t>КЦП "Дети Кубани"(приобретен.путевок в кр.проф.смены)</t>
  </si>
  <si>
    <r>
      <rPr>
        <sz val="10"/>
        <color indexed="10"/>
        <rFont val="Times New Roman"/>
        <family val="1"/>
      </rPr>
      <t xml:space="preserve">РЦП </t>
    </r>
    <r>
      <rPr>
        <sz val="10"/>
        <rFont val="Times New Roman"/>
        <family val="1"/>
      </rPr>
      <t>"Дети Ленинградского района"(организац.отдыха, профилакт.безнадзорности и правонаруш.несовершеннолетних)</t>
    </r>
  </si>
  <si>
    <r>
      <rPr>
        <sz val="10"/>
        <color indexed="10"/>
        <rFont val="Times New Roman"/>
        <family val="1"/>
      </rPr>
      <t>РЦП</t>
    </r>
    <r>
      <rPr>
        <sz val="10"/>
        <rFont val="Times New Roman"/>
        <family val="1"/>
      </rPr>
      <t xml:space="preserve"> "Дети Кубани"(приобретен.путевок в кр.проф.смены)</t>
    </r>
  </si>
  <si>
    <t>КЦП "Развитие образования"(кап.ремонт спорт.залов)</t>
  </si>
  <si>
    <t>КЦП  «Развитие образования» (увелич.пропуск.способн. и опл.интернет-трафика)</t>
  </si>
  <si>
    <r>
      <rPr>
        <b/>
        <sz val="10"/>
        <color indexed="10"/>
        <rFont val="Times New Roman"/>
        <family val="1"/>
      </rPr>
      <t xml:space="preserve"> РЦП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"Дети Кубани"(организация отдыха в ЛДП)</t>
    </r>
  </si>
  <si>
    <r>
      <rPr>
        <b/>
        <sz val="10"/>
        <rFont val="Times New Roman"/>
        <family val="1"/>
      </rPr>
      <t xml:space="preserve">КЦП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"Дети Кубани"(организация отдыха в ЛДП)</t>
    </r>
  </si>
  <si>
    <r>
      <rPr>
        <sz val="10"/>
        <color indexed="10"/>
        <rFont val="Times New Roman"/>
        <family val="1"/>
      </rPr>
      <t>РЦП</t>
    </r>
    <r>
      <rPr>
        <sz val="10"/>
        <rFont val="Times New Roman"/>
        <family val="1"/>
      </rPr>
      <t xml:space="preserve"> "Дети Кубани"(организация отдыха в ЛДП)</t>
    </r>
  </si>
  <si>
    <r>
      <rPr>
        <b/>
        <sz val="10"/>
        <color indexed="10"/>
        <rFont val="Times New Roman"/>
        <family val="1"/>
      </rPr>
      <t>РЦП</t>
    </r>
    <r>
      <rPr>
        <sz val="10"/>
        <rFont val="Times New Roman"/>
        <family val="1"/>
      </rPr>
      <t xml:space="preserve">  «Развитие образования» (увелич.пропуск.способн. и опл.интернет-трафика)</t>
    </r>
  </si>
  <si>
    <r>
      <rPr>
        <sz val="9"/>
        <color indexed="10"/>
        <rFont val="Times New Roman"/>
        <family val="1"/>
      </rPr>
      <t>РЦП</t>
    </r>
    <r>
      <rPr>
        <sz val="9"/>
        <rFont val="Times New Roman"/>
        <family val="1"/>
      </rPr>
      <t xml:space="preserve"> "предоставл.доп.мер соц.под-ки в виде частичн.опл.стоим-сти </t>
    </r>
    <r>
      <rPr>
        <sz val="9"/>
        <color indexed="10"/>
        <rFont val="Times New Roman"/>
        <family val="1"/>
      </rPr>
      <t>питания</t>
    </r>
    <r>
      <rPr>
        <sz val="9"/>
        <rFont val="Times New Roman"/>
        <family val="1"/>
      </rPr>
      <t xml:space="preserve"> обучающихся и пед.раб"</t>
    </r>
  </si>
  <si>
    <r>
      <t xml:space="preserve">КЦП "Обеспечение льготным питанием учащихся из </t>
    </r>
    <r>
      <rPr>
        <sz val="9"/>
        <color indexed="10"/>
        <rFont val="Times New Roman"/>
        <family val="1"/>
      </rPr>
      <t>многодетн.семей</t>
    </r>
    <r>
      <rPr>
        <sz val="9"/>
        <rFont val="Times New Roman"/>
        <family val="1"/>
      </rPr>
      <t>"</t>
    </r>
  </si>
  <si>
    <r>
      <rPr>
        <sz val="10"/>
        <color indexed="10"/>
        <rFont val="Times New Roman"/>
        <family val="1"/>
      </rPr>
      <t>РЦП</t>
    </r>
    <r>
      <rPr>
        <sz val="10"/>
        <rFont val="Times New Roman"/>
        <family val="1"/>
      </rPr>
      <t xml:space="preserve">   "Развитие образования в МО Ленинградский район"(обеспечение школьников </t>
    </r>
    <r>
      <rPr>
        <sz val="10"/>
        <color indexed="10"/>
        <rFont val="Times New Roman"/>
        <family val="1"/>
      </rPr>
      <t>молоком и мол.продуктами</t>
    </r>
    <r>
      <rPr>
        <sz val="10"/>
        <rFont val="Times New Roman"/>
        <family val="1"/>
      </rPr>
      <t>) на 2014г.</t>
    </r>
  </si>
  <si>
    <t>01 января 2015г.</t>
  </si>
  <si>
    <t>"____" ________________ 2015 г.</t>
  </si>
  <si>
    <t>01.01.2015г.</t>
  </si>
  <si>
    <r>
      <t xml:space="preserve">Публичные обязательства                                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питание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</si>
</sst>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_-* #,##0.0000_р_._-;\-* #,##0.0000_р_._-;_-* &quot;-&quot;??_р_._-;_-@_-"/>
    <numFmt numFmtId="174" formatCode="#,##0.000"/>
  </numFmts>
  <fonts count="6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7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0" fontId="58" fillId="0" borderId="15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3" fontId="9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/>
    </xf>
    <xf numFmtId="3" fontId="1" fillId="6" borderId="10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vertical="center" wrapText="1"/>
    </xf>
    <xf numFmtId="172" fontId="18" fillId="0" borderId="10" xfId="60" applyNumberFormat="1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1" borderId="15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61" fillId="0" borderId="2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 shrinkToFit="1"/>
    </xf>
    <xf numFmtId="0" fontId="1" fillId="0" borderId="13" xfId="0" applyFont="1" applyFill="1" applyBorder="1" applyAlignment="1">
      <alignment vertical="top" wrapText="1" shrinkToFit="1"/>
    </xf>
    <xf numFmtId="0" fontId="1" fillId="0" borderId="16" xfId="0" applyFont="1" applyFill="1" applyBorder="1" applyAlignment="1">
      <alignment vertical="top" wrapText="1" shrinkToFi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85" zoomScaleNormal="85" zoomScaleSheetLayoutView="55" workbookViewId="0" topLeftCell="A28">
      <selection activeCell="F48" sqref="F48:G48"/>
    </sheetView>
  </sheetViews>
  <sheetFormatPr defaultColWidth="9.00390625" defaultRowHeight="12.75"/>
  <cols>
    <col min="1" max="1" width="34.25390625" style="20" customWidth="1"/>
    <col min="2" max="2" width="13.125" style="20" customWidth="1"/>
    <col min="3" max="3" width="12.00390625" style="20" customWidth="1"/>
    <col min="4" max="4" width="20.25390625" style="1" customWidth="1"/>
    <col min="5" max="5" width="22.375" style="20" customWidth="1"/>
    <col min="6" max="6" width="22.125" style="20" customWidth="1"/>
    <col min="7" max="7" width="20.625" style="20" customWidth="1"/>
    <col min="8" max="9" width="11.00390625" style="20" customWidth="1"/>
    <col min="10" max="10" width="14.875" style="20" customWidth="1"/>
    <col min="11" max="11" width="9.75390625" style="20" customWidth="1"/>
    <col min="12" max="12" width="8.375" style="20" customWidth="1"/>
    <col min="13" max="13" width="9.125" style="20" customWidth="1"/>
    <col min="14" max="14" width="11.25390625" style="20" customWidth="1"/>
    <col min="15" max="18" width="9.125" style="20" customWidth="1"/>
    <col min="19" max="19" width="13.00390625" style="20" customWidth="1"/>
    <col min="20" max="22" width="9.125" style="20" customWidth="1"/>
    <col min="23" max="23" width="10.875" style="20" customWidth="1"/>
    <col min="24" max="24" width="13.75390625" style="20" customWidth="1"/>
    <col min="25" max="25" width="11.75390625" style="20" customWidth="1"/>
    <col min="26" max="26" width="12.75390625" style="20" customWidth="1"/>
    <col min="27" max="27" width="9.125" style="20" customWidth="1"/>
    <col min="28" max="16384" width="9.125" style="20" customWidth="1"/>
  </cols>
  <sheetData>
    <row r="1" spans="5:9" ht="15">
      <c r="E1" s="117" t="s">
        <v>158</v>
      </c>
      <c r="F1" s="117"/>
      <c r="G1" s="117"/>
      <c r="H1" s="1"/>
      <c r="I1" s="1"/>
    </row>
    <row r="2" spans="5:9" ht="26.25" customHeight="1">
      <c r="E2" s="118" t="s">
        <v>148</v>
      </c>
      <c r="F2" s="118"/>
      <c r="G2" s="118"/>
      <c r="H2" s="2"/>
      <c r="I2" s="2"/>
    </row>
    <row r="3" spans="5:9" ht="27.75" customHeight="1">
      <c r="E3" s="120" t="s">
        <v>89</v>
      </c>
      <c r="F3" s="120"/>
      <c r="G3" s="120"/>
      <c r="H3" s="3"/>
      <c r="I3" s="3"/>
    </row>
    <row r="4" spans="5:9" ht="15">
      <c r="E4" s="29"/>
      <c r="F4" s="121" t="s">
        <v>149</v>
      </c>
      <c r="G4" s="121"/>
      <c r="H4" s="2"/>
      <c r="I4" s="2"/>
    </row>
    <row r="5" spans="5:9" ht="15" customHeight="1">
      <c r="E5" s="3" t="s">
        <v>11</v>
      </c>
      <c r="F5" s="120" t="s">
        <v>10</v>
      </c>
      <c r="G5" s="120"/>
      <c r="H5" s="3"/>
      <c r="I5" s="3"/>
    </row>
    <row r="6" spans="5:9" ht="36" customHeight="1">
      <c r="E6" s="120" t="s">
        <v>221</v>
      </c>
      <c r="F6" s="120"/>
      <c r="G6" s="120"/>
      <c r="H6" s="3"/>
      <c r="I6" s="3"/>
    </row>
    <row r="7" spans="1:9" ht="18.75">
      <c r="A7" s="119" t="s">
        <v>12</v>
      </c>
      <c r="B7" s="119"/>
      <c r="C7" s="119"/>
      <c r="D7" s="119"/>
      <c r="E7" s="119"/>
      <c r="F7" s="119"/>
      <c r="G7" s="119"/>
      <c r="H7" s="4"/>
      <c r="I7" s="4"/>
    </row>
    <row r="8" spans="1:9" ht="18.75">
      <c r="A8" s="119" t="s">
        <v>200</v>
      </c>
      <c r="B8" s="119"/>
      <c r="C8" s="119"/>
      <c r="D8" s="119"/>
      <c r="E8" s="119"/>
      <c r="F8" s="119"/>
      <c r="G8" s="119"/>
      <c r="H8" s="4"/>
      <c r="I8" s="4"/>
    </row>
    <row r="9" spans="1:9" ht="18.75">
      <c r="A9" s="4"/>
      <c r="B9" s="4"/>
      <c r="C9" s="4"/>
      <c r="D9" s="4"/>
      <c r="E9" s="4"/>
      <c r="F9" s="11"/>
      <c r="G9" s="5" t="s">
        <v>13</v>
      </c>
      <c r="H9" s="5"/>
      <c r="I9" s="5"/>
    </row>
    <row r="10" spans="1:9" ht="15.75" customHeight="1">
      <c r="A10" s="4"/>
      <c r="B10" s="4"/>
      <c r="C10" s="4"/>
      <c r="D10" s="4"/>
      <c r="E10" s="4"/>
      <c r="F10" s="61" t="s">
        <v>14</v>
      </c>
      <c r="G10" s="9"/>
      <c r="H10" s="6"/>
      <c r="I10" s="6"/>
    </row>
    <row r="11" spans="1:9" ht="18" customHeight="1">
      <c r="A11" s="11"/>
      <c r="B11" s="13"/>
      <c r="C11" s="13"/>
      <c r="D11" s="31" t="s">
        <v>220</v>
      </c>
      <c r="E11" s="13"/>
      <c r="F11" s="61" t="s">
        <v>15</v>
      </c>
      <c r="G11" s="9" t="s">
        <v>222</v>
      </c>
      <c r="H11" s="6"/>
      <c r="I11" s="6"/>
    </row>
    <row r="12" spans="1:9" ht="15.75" customHeight="1">
      <c r="A12" s="11"/>
      <c r="B12" s="11"/>
      <c r="C12" s="11"/>
      <c r="D12" s="11"/>
      <c r="E12" s="11"/>
      <c r="F12" s="62"/>
      <c r="G12" s="9"/>
      <c r="H12" s="6"/>
      <c r="I12" s="6"/>
    </row>
    <row r="13" spans="6:9" ht="15">
      <c r="F13" s="61"/>
      <c r="G13" s="9"/>
      <c r="H13" s="6"/>
      <c r="I13" s="6"/>
    </row>
    <row r="14" spans="1:9" ht="13.5" customHeight="1">
      <c r="A14" s="112" t="s">
        <v>116</v>
      </c>
      <c r="B14" s="112"/>
      <c r="C14" s="115" t="s">
        <v>157</v>
      </c>
      <c r="D14" s="116"/>
      <c r="E14" s="116"/>
      <c r="F14" s="61" t="s">
        <v>90</v>
      </c>
      <c r="G14" s="9">
        <v>43639327</v>
      </c>
      <c r="H14" s="6"/>
      <c r="I14" s="6"/>
    </row>
    <row r="15" spans="1:9" ht="11.25" customHeight="1">
      <c r="A15" s="112"/>
      <c r="B15" s="112"/>
      <c r="C15" s="116"/>
      <c r="D15" s="116"/>
      <c r="E15" s="116"/>
      <c r="F15" s="62"/>
      <c r="G15" s="14"/>
      <c r="H15" s="8"/>
      <c r="I15" s="8"/>
    </row>
    <row r="16" spans="1:9" ht="13.5" customHeight="1">
      <c r="A16" s="112"/>
      <c r="B16" s="112"/>
      <c r="C16" s="116"/>
      <c r="D16" s="116"/>
      <c r="E16" s="116"/>
      <c r="F16" s="62"/>
      <c r="G16" s="14"/>
      <c r="H16" s="8"/>
      <c r="I16" s="8"/>
    </row>
    <row r="17" spans="1:9" ht="26.25" customHeight="1">
      <c r="A17" s="112"/>
      <c r="B17" s="112"/>
      <c r="C17" s="116"/>
      <c r="D17" s="116"/>
      <c r="E17" s="116"/>
      <c r="F17" s="63"/>
      <c r="G17" s="74"/>
      <c r="H17" s="6"/>
      <c r="I17" s="6"/>
    </row>
    <row r="18" spans="1:9" ht="22.5" customHeight="1">
      <c r="A18" s="112" t="s">
        <v>91</v>
      </c>
      <c r="B18" s="112"/>
      <c r="C18" s="112"/>
      <c r="D18" s="67" t="s">
        <v>159</v>
      </c>
      <c r="E18" s="68">
        <v>234101001</v>
      </c>
      <c r="F18" s="64"/>
      <c r="G18" s="9"/>
      <c r="H18" s="10"/>
      <c r="I18" s="10"/>
    </row>
    <row r="19" spans="1:9" ht="14.25" customHeight="1">
      <c r="A19" s="112" t="s">
        <v>18</v>
      </c>
      <c r="B19" s="112"/>
      <c r="C19" s="112"/>
      <c r="D19" s="2"/>
      <c r="E19" s="2"/>
      <c r="F19" s="64" t="s">
        <v>16</v>
      </c>
      <c r="G19" s="9">
        <v>383</v>
      </c>
      <c r="H19" s="6"/>
      <c r="I19" s="6"/>
    </row>
    <row r="20" spans="1:9" ht="21" customHeight="1">
      <c r="A20" s="112" t="s">
        <v>17</v>
      </c>
      <c r="B20" s="112"/>
      <c r="C20" s="112"/>
      <c r="D20" s="114" t="s">
        <v>150</v>
      </c>
      <c r="E20" s="114"/>
      <c r="F20" s="21"/>
      <c r="G20" s="6"/>
      <c r="H20" s="6"/>
      <c r="I20" s="6"/>
    </row>
    <row r="21" spans="1:9" ht="18" customHeight="1">
      <c r="A21" s="112"/>
      <c r="B21" s="112"/>
      <c r="C21" s="112"/>
      <c r="D21" s="114"/>
      <c r="E21" s="114"/>
      <c r="F21" s="21"/>
      <c r="G21" s="6"/>
      <c r="H21" s="6"/>
      <c r="I21" s="6"/>
    </row>
    <row r="22" spans="1:9" ht="9" customHeight="1">
      <c r="A22" s="112"/>
      <c r="B22" s="112"/>
      <c r="C22" s="112"/>
      <c r="D22" s="114"/>
      <c r="E22" s="114"/>
      <c r="F22" s="21"/>
      <c r="G22" s="6"/>
      <c r="H22" s="6"/>
      <c r="I22" s="6"/>
    </row>
    <row r="23" spans="1:9" ht="17.25" customHeight="1">
      <c r="A23" s="112" t="s">
        <v>117</v>
      </c>
      <c r="B23" s="112"/>
      <c r="C23" s="112"/>
      <c r="D23" s="114" t="s">
        <v>151</v>
      </c>
      <c r="E23" s="114"/>
      <c r="F23" s="8"/>
      <c r="G23" s="8"/>
      <c r="H23" s="8"/>
      <c r="I23" s="8"/>
    </row>
    <row r="24" spans="1:9" ht="15" customHeight="1">
      <c r="A24" s="112"/>
      <c r="B24" s="112"/>
      <c r="C24" s="112"/>
      <c r="D24" s="114"/>
      <c r="E24" s="114"/>
      <c r="F24" s="8"/>
      <c r="G24" s="8"/>
      <c r="H24" s="8"/>
      <c r="I24" s="8"/>
    </row>
    <row r="25" spans="1:9" ht="12" customHeight="1" hidden="1">
      <c r="A25" s="112"/>
      <c r="B25" s="112"/>
      <c r="C25" s="112"/>
      <c r="D25" s="114"/>
      <c r="E25" s="114"/>
      <c r="F25" s="8"/>
      <c r="G25" s="8"/>
      <c r="H25" s="8"/>
      <c r="I25" s="8"/>
    </row>
    <row r="26" spans="1:9" ht="0.75" customHeight="1" hidden="1">
      <c r="A26" s="112"/>
      <c r="B26" s="112"/>
      <c r="C26" s="112"/>
      <c r="D26" s="8"/>
      <c r="E26" s="8"/>
      <c r="F26" s="8"/>
      <c r="G26" s="8"/>
      <c r="H26" s="8"/>
      <c r="I26" s="8"/>
    </row>
    <row r="27" spans="1:9" ht="6.75" customHeight="1">
      <c r="A27" s="12"/>
      <c r="B27" s="12"/>
      <c r="C27" s="2"/>
      <c r="D27" s="2"/>
      <c r="E27" s="2"/>
      <c r="F27" s="8"/>
      <c r="G27" s="8"/>
      <c r="H27" s="8"/>
      <c r="I27" s="8"/>
    </row>
    <row r="28" spans="1:9" ht="15" customHeight="1">
      <c r="A28" s="113" t="s">
        <v>118</v>
      </c>
      <c r="B28" s="113"/>
      <c r="C28" s="113"/>
      <c r="D28" s="113"/>
      <c r="E28" s="113"/>
      <c r="F28" s="113"/>
      <c r="G28" s="113"/>
      <c r="H28" s="11"/>
      <c r="I28" s="11"/>
    </row>
    <row r="29" spans="1:9" ht="15" customHeight="1">
      <c r="A29" s="112" t="s">
        <v>119</v>
      </c>
      <c r="B29" s="112"/>
      <c r="C29" s="112"/>
      <c r="D29" s="112"/>
      <c r="E29" s="112"/>
      <c r="F29" s="112"/>
      <c r="G29" s="112"/>
      <c r="H29" s="12"/>
      <c r="I29" s="12"/>
    </row>
    <row r="30" spans="1:9" ht="61.5" customHeight="1">
      <c r="A30" s="111" t="s">
        <v>160</v>
      </c>
      <c r="B30" s="111"/>
      <c r="C30" s="111"/>
      <c r="D30" s="111"/>
      <c r="E30" s="111"/>
      <c r="F30" s="111"/>
      <c r="G30" s="111"/>
      <c r="H30" s="12"/>
      <c r="I30" s="12"/>
    </row>
    <row r="31" spans="1:9" ht="18" customHeight="1">
      <c r="A31" s="112" t="s">
        <v>120</v>
      </c>
      <c r="B31" s="112"/>
      <c r="C31" s="112"/>
      <c r="D31" s="112"/>
      <c r="E31" s="112"/>
      <c r="F31" s="112"/>
      <c r="G31" s="112"/>
      <c r="H31" s="12"/>
      <c r="I31" s="12"/>
    </row>
    <row r="32" spans="1:9" ht="240" customHeight="1">
      <c r="A32" s="111" t="s">
        <v>161</v>
      </c>
      <c r="B32" s="111"/>
      <c r="C32" s="111"/>
      <c r="D32" s="111"/>
      <c r="E32" s="111"/>
      <c r="F32" s="111"/>
      <c r="G32" s="111"/>
      <c r="H32" s="12"/>
      <c r="I32" s="12"/>
    </row>
    <row r="33" spans="1:9" ht="17.25" customHeight="1">
      <c r="A33" s="112" t="s">
        <v>51</v>
      </c>
      <c r="B33" s="112"/>
      <c r="C33" s="112"/>
      <c r="D33" s="112"/>
      <c r="E33" s="112"/>
      <c r="F33" s="112"/>
      <c r="G33" s="112"/>
      <c r="H33" s="12"/>
      <c r="I33" s="12"/>
    </row>
    <row r="34" spans="1:9" ht="164.25" customHeight="1">
      <c r="A34" s="111" t="s">
        <v>162</v>
      </c>
      <c r="B34" s="111"/>
      <c r="C34" s="111"/>
      <c r="D34" s="111"/>
      <c r="E34" s="111"/>
      <c r="F34" s="111"/>
      <c r="G34" s="111"/>
      <c r="H34" s="12"/>
      <c r="I34" s="12"/>
    </row>
    <row r="35" spans="1:9" ht="21.75" customHeight="1">
      <c r="A35" s="98" t="s">
        <v>19</v>
      </c>
      <c r="B35" s="98"/>
      <c r="C35" s="98"/>
      <c r="D35" s="98"/>
      <c r="E35" s="98"/>
      <c r="F35" s="98"/>
      <c r="G35" s="98"/>
      <c r="H35" s="13"/>
      <c r="I35" s="13"/>
    </row>
    <row r="36" spans="1:9" ht="15" customHeight="1">
      <c r="A36" s="99" t="s">
        <v>0</v>
      </c>
      <c r="B36" s="99"/>
      <c r="C36" s="99"/>
      <c r="D36" s="99"/>
      <c r="E36" s="99"/>
      <c r="F36" s="99" t="s">
        <v>52</v>
      </c>
      <c r="G36" s="99"/>
      <c r="H36" s="2"/>
      <c r="I36" s="2"/>
    </row>
    <row r="37" spans="1:9" ht="17.25" customHeight="1">
      <c r="A37" s="105" t="s">
        <v>20</v>
      </c>
      <c r="B37" s="105"/>
      <c r="C37" s="105"/>
      <c r="D37" s="105"/>
      <c r="E37" s="105"/>
      <c r="F37" s="106"/>
      <c r="G37" s="106"/>
      <c r="H37" s="13"/>
      <c r="I37" s="13"/>
    </row>
    <row r="38" spans="1:9" ht="13.5" customHeight="1">
      <c r="A38" s="101" t="s">
        <v>1</v>
      </c>
      <c r="B38" s="101"/>
      <c r="C38" s="101"/>
      <c r="D38" s="101"/>
      <c r="E38" s="101"/>
      <c r="F38" s="102"/>
      <c r="G38" s="102"/>
      <c r="H38" s="2"/>
      <c r="I38" s="2"/>
    </row>
    <row r="39" spans="1:9" ht="18.75" customHeight="1">
      <c r="A39" s="101" t="s">
        <v>122</v>
      </c>
      <c r="B39" s="101"/>
      <c r="C39" s="101"/>
      <c r="D39" s="101"/>
      <c r="E39" s="101"/>
      <c r="F39" s="102">
        <f>F41</f>
        <v>11770037</v>
      </c>
      <c r="G39" s="102"/>
      <c r="H39" s="2"/>
      <c r="I39" s="2"/>
    </row>
    <row r="40" spans="1:9" ht="18.75" customHeight="1">
      <c r="A40" s="101" t="s">
        <v>2</v>
      </c>
      <c r="B40" s="101"/>
      <c r="C40" s="101"/>
      <c r="D40" s="101"/>
      <c r="E40" s="101"/>
      <c r="F40" s="102"/>
      <c r="G40" s="102"/>
      <c r="H40" s="2"/>
      <c r="I40" s="2"/>
    </row>
    <row r="41" spans="1:12" ht="29.25" customHeight="1">
      <c r="A41" s="101" t="s">
        <v>125</v>
      </c>
      <c r="B41" s="101"/>
      <c r="C41" s="101"/>
      <c r="D41" s="101"/>
      <c r="E41" s="101"/>
      <c r="F41" s="102">
        <v>11770037</v>
      </c>
      <c r="G41" s="102"/>
      <c r="H41" s="122"/>
      <c r="I41" s="123"/>
      <c r="J41" s="124"/>
      <c r="K41" s="124"/>
      <c r="L41" s="124"/>
    </row>
    <row r="42" spans="1:9" ht="30" customHeight="1">
      <c r="A42" s="101" t="s">
        <v>53</v>
      </c>
      <c r="B42" s="101"/>
      <c r="C42" s="101"/>
      <c r="D42" s="101"/>
      <c r="E42" s="101"/>
      <c r="F42" s="109">
        <v>0</v>
      </c>
      <c r="G42" s="110"/>
      <c r="H42" s="2"/>
      <c r="I42" s="2"/>
    </row>
    <row r="43" spans="1:9" ht="29.25" customHeight="1">
      <c r="A43" s="101" t="s">
        <v>126</v>
      </c>
      <c r="B43" s="101"/>
      <c r="C43" s="101"/>
      <c r="D43" s="101"/>
      <c r="E43" s="101"/>
      <c r="F43" s="102">
        <v>0</v>
      </c>
      <c r="G43" s="102"/>
      <c r="H43" s="2"/>
      <c r="I43" s="2"/>
    </row>
    <row r="44" spans="1:9" ht="16.5" customHeight="1">
      <c r="A44" s="101" t="s">
        <v>121</v>
      </c>
      <c r="B44" s="101"/>
      <c r="C44" s="101"/>
      <c r="D44" s="101"/>
      <c r="E44" s="101"/>
      <c r="F44" s="102">
        <v>0</v>
      </c>
      <c r="G44" s="102"/>
      <c r="H44" s="2"/>
      <c r="I44" s="2"/>
    </row>
    <row r="45" spans="1:11" ht="21" customHeight="1">
      <c r="A45" s="101" t="s">
        <v>123</v>
      </c>
      <c r="B45" s="101"/>
      <c r="C45" s="101"/>
      <c r="D45" s="101"/>
      <c r="E45" s="101"/>
      <c r="F45" s="107">
        <v>6662994</v>
      </c>
      <c r="G45" s="108"/>
      <c r="H45" s="122"/>
      <c r="I45" s="123"/>
      <c r="J45" s="124"/>
      <c r="K45" s="124"/>
    </row>
    <row r="46" spans="1:9" ht="18.75" customHeight="1">
      <c r="A46" s="101" t="s">
        <v>2</v>
      </c>
      <c r="B46" s="101"/>
      <c r="C46" s="101"/>
      <c r="D46" s="101"/>
      <c r="E46" s="101"/>
      <c r="F46" s="102"/>
      <c r="G46" s="102"/>
      <c r="H46" s="2"/>
      <c r="I46" s="2"/>
    </row>
    <row r="47" spans="1:12" ht="21" customHeight="1">
      <c r="A47" s="101" t="s">
        <v>92</v>
      </c>
      <c r="B47" s="101"/>
      <c r="C47" s="101"/>
      <c r="D47" s="101"/>
      <c r="E47" s="101"/>
      <c r="F47" s="102">
        <v>4962580.8</v>
      </c>
      <c r="G47" s="102"/>
      <c r="H47" s="122"/>
      <c r="I47" s="123"/>
      <c r="J47" s="124"/>
      <c r="K47" s="124"/>
      <c r="L47" s="124"/>
    </row>
    <row r="48" spans="1:9" ht="18.75" customHeight="1">
      <c r="A48" s="101" t="s">
        <v>24</v>
      </c>
      <c r="B48" s="101"/>
      <c r="C48" s="101"/>
      <c r="D48" s="101"/>
      <c r="E48" s="101"/>
      <c r="F48" s="102">
        <f>F45-F47</f>
        <v>1700413.2000000002</v>
      </c>
      <c r="G48" s="102"/>
      <c r="H48" s="2"/>
      <c r="I48" s="2"/>
    </row>
    <row r="49" spans="1:9" ht="16.5" customHeight="1">
      <c r="A49" s="105" t="s">
        <v>21</v>
      </c>
      <c r="B49" s="105"/>
      <c r="C49" s="105"/>
      <c r="D49" s="105"/>
      <c r="E49" s="105"/>
      <c r="F49" s="106"/>
      <c r="G49" s="106"/>
      <c r="H49" s="13"/>
      <c r="I49" s="13"/>
    </row>
    <row r="50" spans="1:9" ht="18" customHeight="1">
      <c r="A50" s="101" t="s">
        <v>1</v>
      </c>
      <c r="B50" s="101"/>
      <c r="C50" s="101"/>
      <c r="D50" s="101"/>
      <c r="E50" s="101"/>
      <c r="F50" s="102"/>
      <c r="G50" s="102"/>
      <c r="H50" s="2"/>
      <c r="I50" s="2"/>
    </row>
    <row r="51" spans="1:9" ht="17.25" customHeight="1">
      <c r="A51" s="101" t="s">
        <v>127</v>
      </c>
      <c r="B51" s="101"/>
      <c r="C51" s="101"/>
      <c r="D51" s="101"/>
      <c r="E51" s="101"/>
      <c r="F51" s="102"/>
      <c r="G51" s="102"/>
      <c r="H51" s="2"/>
      <c r="I51" s="2"/>
    </row>
    <row r="52" spans="1:9" ht="16.5" customHeight="1">
      <c r="A52" s="101" t="s">
        <v>128</v>
      </c>
      <c r="B52" s="101"/>
      <c r="C52" s="101"/>
      <c r="D52" s="101"/>
      <c r="E52" s="101"/>
      <c r="F52" s="102"/>
      <c r="G52" s="102"/>
      <c r="H52" s="2"/>
      <c r="I52" s="2"/>
    </row>
    <row r="53" spans="1:9" ht="15.75" customHeight="1">
      <c r="A53" s="101" t="s">
        <v>2</v>
      </c>
      <c r="B53" s="101"/>
      <c r="C53" s="101"/>
      <c r="D53" s="101"/>
      <c r="E53" s="101"/>
      <c r="F53" s="102"/>
      <c r="G53" s="102"/>
      <c r="H53" s="2"/>
      <c r="I53" s="2"/>
    </row>
    <row r="54" spans="1:9" ht="15.75" customHeight="1">
      <c r="A54" s="101" t="s">
        <v>56</v>
      </c>
      <c r="B54" s="101"/>
      <c r="C54" s="101"/>
      <c r="D54" s="101"/>
      <c r="E54" s="101"/>
      <c r="F54" s="102"/>
      <c r="G54" s="102"/>
      <c r="H54" s="2"/>
      <c r="I54" s="2"/>
    </row>
    <row r="55" spans="1:9" ht="15.75" customHeight="1">
      <c r="A55" s="101" t="s">
        <v>57</v>
      </c>
      <c r="B55" s="101"/>
      <c r="C55" s="101"/>
      <c r="D55" s="101"/>
      <c r="E55" s="101"/>
      <c r="F55" s="102"/>
      <c r="G55" s="102"/>
      <c r="H55" s="2"/>
      <c r="I55" s="2"/>
    </row>
    <row r="56" spans="1:9" ht="15.75" customHeight="1">
      <c r="A56" s="101" t="s">
        <v>58</v>
      </c>
      <c r="B56" s="101"/>
      <c r="C56" s="101"/>
      <c r="D56" s="101"/>
      <c r="E56" s="101"/>
      <c r="F56" s="102"/>
      <c r="G56" s="102"/>
      <c r="H56" s="2"/>
      <c r="I56" s="2"/>
    </row>
    <row r="57" spans="1:9" ht="15.75" customHeight="1">
      <c r="A57" s="101" t="s">
        <v>59</v>
      </c>
      <c r="B57" s="101"/>
      <c r="C57" s="101"/>
      <c r="D57" s="101"/>
      <c r="E57" s="101"/>
      <c r="F57" s="102"/>
      <c r="G57" s="102"/>
      <c r="H57" s="2"/>
      <c r="I57" s="2"/>
    </row>
    <row r="58" spans="1:9" ht="15.75" customHeight="1">
      <c r="A58" s="101" t="s">
        <v>60</v>
      </c>
      <c r="B58" s="101"/>
      <c r="C58" s="101"/>
      <c r="D58" s="101"/>
      <c r="E58" s="101"/>
      <c r="F58" s="102"/>
      <c r="G58" s="102"/>
      <c r="H58" s="2"/>
      <c r="I58" s="2"/>
    </row>
    <row r="59" spans="1:9" ht="15.75" customHeight="1">
      <c r="A59" s="101" t="s">
        <v>61</v>
      </c>
      <c r="B59" s="101"/>
      <c r="C59" s="101"/>
      <c r="D59" s="101"/>
      <c r="E59" s="101"/>
      <c r="F59" s="102"/>
      <c r="G59" s="102"/>
      <c r="H59" s="2"/>
      <c r="I59" s="2"/>
    </row>
    <row r="60" spans="1:9" ht="15.75" customHeight="1">
      <c r="A60" s="101" t="s">
        <v>62</v>
      </c>
      <c r="B60" s="101"/>
      <c r="C60" s="101"/>
      <c r="D60" s="101"/>
      <c r="E60" s="101"/>
      <c r="F60" s="102"/>
      <c r="G60" s="102"/>
      <c r="H60" s="2"/>
      <c r="I60" s="2"/>
    </row>
    <row r="61" spans="1:9" ht="15.75" customHeight="1">
      <c r="A61" s="101" t="s">
        <v>63</v>
      </c>
      <c r="B61" s="101"/>
      <c r="C61" s="101"/>
      <c r="D61" s="101"/>
      <c r="E61" s="101"/>
      <c r="F61" s="102"/>
      <c r="G61" s="102"/>
      <c r="H61" s="2"/>
      <c r="I61" s="2"/>
    </row>
    <row r="62" spans="1:9" ht="15.75" customHeight="1">
      <c r="A62" s="101" t="s">
        <v>64</v>
      </c>
      <c r="B62" s="101"/>
      <c r="C62" s="101"/>
      <c r="D62" s="101"/>
      <c r="E62" s="101"/>
      <c r="F62" s="102"/>
      <c r="G62" s="102"/>
      <c r="H62" s="2"/>
      <c r="I62" s="2"/>
    </row>
    <row r="63" spans="1:9" ht="15.75" customHeight="1">
      <c r="A63" s="101" t="s">
        <v>65</v>
      </c>
      <c r="B63" s="101"/>
      <c r="C63" s="101"/>
      <c r="D63" s="101"/>
      <c r="E63" s="101"/>
      <c r="F63" s="102"/>
      <c r="G63" s="102"/>
      <c r="H63" s="2"/>
      <c r="I63" s="2"/>
    </row>
    <row r="64" spans="1:9" ht="33" customHeight="1">
      <c r="A64" s="89" t="s">
        <v>72</v>
      </c>
      <c r="B64" s="90"/>
      <c r="C64" s="90"/>
      <c r="D64" s="90"/>
      <c r="E64" s="91"/>
      <c r="F64" s="102"/>
      <c r="G64" s="102"/>
      <c r="H64" s="2"/>
      <c r="I64" s="2"/>
    </row>
    <row r="65" spans="1:9" ht="16.5" customHeight="1">
      <c r="A65" s="101" t="s">
        <v>2</v>
      </c>
      <c r="B65" s="101"/>
      <c r="C65" s="101"/>
      <c r="D65" s="101"/>
      <c r="E65" s="101"/>
      <c r="F65" s="102"/>
      <c r="G65" s="102"/>
      <c r="H65" s="2"/>
      <c r="I65" s="2"/>
    </row>
    <row r="66" spans="1:9" ht="16.5" customHeight="1">
      <c r="A66" s="101" t="s">
        <v>73</v>
      </c>
      <c r="B66" s="101"/>
      <c r="C66" s="101"/>
      <c r="D66" s="101"/>
      <c r="E66" s="101"/>
      <c r="F66" s="102"/>
      <c r="G66" s="102"/>
      <c r="H66" s="2"/>
      <c r="I66" s="2"/>
    </row>
    <row r="67" spans="1:9" ht="16.5" customHeight="1">
      <c r="A67" s="103" t="s">
        <v>74</v>
      </c>
      <c r="B67" s="103"/>
      <c r="C67" s="103"/>
      <c r="D67" s="103"/>
      <c r="E67" s="103"/>
      <c r="F67" s="104"/>
      <c r="G67" s="104"/>
      <c r="H67" s="2"/>
      <c r="I67" s="2"/>
    </row>
    <row r="68" spans="1:9" ht="16.5" customHeight="1">
      <c r="A68" s="101" t="s">
        <v>75</v>
      </c>
      <c r="B68" s="101"/>
      <c r="C68" s="101"/>
      <c r="D68" s="101"/>
      <c r="E68" s="101"/>
      <c r="F68" s="102"/>
      <c r="G68" s="102"/>
      <c r="H68" s="2"/>
      <c r="I68" s="2"/>
    </row>
    <row r="69" spans="1:9" ht="16.5" customHeight="1">
      <c r="A69" s="101" t="s">
        <v>76</v>
      </c>
      <c r="B69" s="101"/>
      <c r="C69" s="101"/>
      <c r="D69" s="101"/>
      <c r="E69" s="101"/>
      <c r="F69" s="102"/>
      <c r="G69" s="102"/>
      <c r="H69" s="2"/>
      <c r="I69" s="2"/>
    </row>
    <row r="70" spans="1:9" ht="16.5" customHeight="1">
      <c r="A70" s="101" t="s">
        <v>77</v>
      </c>
      <c r="B70" s="101"/>
      <c r="C70" s="101"/>
      <c r="D70" s="101"/>
      <c r="E70" s="101"/>
      <c r="F70" s="102"/>
      <c r="G70" s="102"/>
      <c r="H70" s="2"/>
      <c r="I70" s="2"/>
    </row>
    <row r="71" spans="1:9" ht="16.5" customHeight="1">
      <c r="A71" s="101" t="s">
        <v>78</v>
      </c>
      <c r="B71" s="101"/>
      <c r="C71" s="101"/>
      <c r="D71" s="101"/>
      <c r="E71" s="101"/>
      <c r="F71" s="102"/>
      <c r="G71" s="102"/>
      <c r="H71" s="2"/>
      <c r="I71" s="2"/>
    </row>
    <row r="72" spans="1:9" ht="16.5" customHeight="1">
      <c r="A72" s="101" t="s">
        <v>79</v>
      </c>
      <c r="B72" s="101"/>
      <c r="C72" s="101"/>
      <c r="D72" s="101"/>
      <c r="E72" s="101"/>
      <c r="F72" s="102"/>
      <c r="G72" s="102"/>
      <c r="H72" s="2"/>
      <c r="I72" s="2"/>
    </row>
    <row r="73" spans="1:9" ht="16.5" customHeight="1">
      <c r="A73" s="101" t="s">
        <v>80</v>
      </c>
      <c r="B73" s="101"/>
      <c r="C73" s="101"/>
      <c r="D73" s="101"/>
      <c r="E73" s="101"/>
      <c r="F73" s="102"/>
      <c r="G73" s="102"/>
      <c r="H73" s="2"/>
      <c r="I73" s="2"/>
    </row>
    <row r="74" spans="1:9" ht="16.5" customHeight="1">
      <c r="A74" s="101" t="s">
        <v>81</v>
      </c>
      <c r="B74" s="101"/>
      <c r="C74" s="101"/>
      <c r="D74" s="101"/>
      <c r="E74" s="101"/>
      <c r="F74" s="102"/>
      <c r="G74" s="102"/>
      <c r="H74" s="2"/>
      <c r="I74" s="2"/>
    </row>
    <row r="75" spans="1:9" ht="16.5" customHeight="1">
      <c r="A75" s="101" t="s">
        <v>82</v>
      </c>
      <c r="B75" s="101"/>
      <c r="C75" s="101"/>
      <c r="D75" s="101"/>
      <c r="E75" s="101"/>
      <c r="F75" s="102"/>
      <c r="G75" s="102"/>
      <c r="H75" s="2"/>
      <c r="I75" s="2"/>
    </row>
    <row r="76" spans="1:9" ht="17.25" customHeight="1">
      <c r="A76" s="105" t="s">
        <v>22</v>
      </c>
      <c r="B76" s="105"/>
      <c r="C76" s="105"/>
      <c r="D76" s="105"/>
      <c r="E76" s="105"/>
      <c r="F76" s="106"/>
      <c r="G76" s="106"/>
      <c r="H76" s="13"/>
      <c r="I76" s="13"/>
    </row>
    <row r="77" spans="1:9" ht="15.75" customHeight="1">
      <c r="A77" s="101" t="s">
        <v>1</v>
      </c>
      <c r="B77" s="101"/>
      <c r="C77" s="101"/>
      <c r="D77" s="101"/>
      <c r="E77" s="101"/>
      <c r="F77" s="102"/>
      <c r="G77" s="102"/>
      <c r="H77" s="2"/>
      <c r="I77" s="2"/>
    </row>
    <row r="78" spans="1:9" ht="19.5" customHeight="1">
      <c r="A78" s="101" t="s">
        <v>25</v>
      </c>
      <c r="B78" s="101"/>
      <c r="C78" s="101"/>
      <c r="D78" s="101"/>
      <c r="E78" s="101"/>
      <c r="F78" s="102">
        <v>635884.24</v>
      </c>
      <c r="G78" s="102"/>
      <c r="H78" s="2"/>
      <c r="I78" s="2"/>
    </row>
    <row r="79" spans="1:9" ht="30.75" customHeight="1">
      <c r="A79" s="101" t="s">
        <v>129</v>
      </c>
      <c r="B79" s="101"/>
      <c r="C79" s="101"/>
      <c r="D79" s="101"/>
      <c r="E79" s="101"/>
      <c r="F79" s="102">
        <f>SUM(F81:G92)</f>
        <v>280261.09</v>
      </c>
      <c r="G79" s="102"/>
      <c r="H79" s="2"/>
      <c r="I79" s="2"/>
    </row>
    <row r="80" spans="1:9" ht="12.75" customHeight="1">
      <c r="A80" s="101" t="s">
        <v>2</v>
      </c>
      <c r="B80" s="101"/>
      <c r="C80" s="101"/>
      <c r="D80" s="101"/>
      <c r="E80" s="101"/>
      <c r="F80" s="102"/>
      <c r="G80" s="102"/>
      <c r="H80" s="2"/>
      <c r="I80" s="2"/>
    </row>
    <row r="81" spans="1:9" ht="18" customHeight="1">
      <c r="A81" s="101" t="s">
        <v>66</v>
      </c>
      <c r="B81" s="101"/>
      <c r="C81" s="101"/>
      <c r="D81" s="101"/>
      <c r="E81" s="101"/>
      <c r="F81" s="102"/>
      <c r="G81" s="102"/>
      <c r="H81" s="2"/>
      <c r="I81" s="2"/>
    </row>
    <row r="82" spans="1:9" ht="18" customHeight="1">
      <c r="A82" s="101" t="s">
        <v>67</v>
      </c>
      <c r="B82" s="101"/>
      <c r="C82" s="101"/>
      <c r="D82" s="101"/>
      <c r="E82" s="101"/>
      <c r="F82" s="102"/>
      <c r="G82" s="102"/>
      <c r="H82" s="2"/>
      <c r="I82" s="2"/>
    </row>
    <row r="83" spans="1:9" ht="18" customHeight="1">
      <c r="A83" s="101" t="s">
        <v>68</v>
      </c>
      <c r="B83" s="101"/>
      <c r="C83" s="101"/>
      <c r="D83" s="101"/>
      <c r="E83" s="101"/>
      <c r="F83" s="102"/>
      <c r="G83" s="102"/>
      <c r="H83" s="2"/>
      <c r="I83" s="2"/>
    </row>
    <row r="84" spans="1:9" ht="18" customHeight="1">
      <c r="A84" s="101" t="s">
        <v>69</v>
      </c>
      <c r="B84" s="101"/>
      <c r="C84" s="101"/>
      <c r="D84" s="101"/>
      <c r="E84" s="101"/>
      <c r="F84" s="102">
        <v>191968.67</v>
      </c>
      <c r="G84" s="102"/>
      <c r="H84" s="2"/>
      <c r="I84" s="2"/>
    </row>
    <row r="85" spans="1:9" ht="18" customHeight="1">
      <c r="A85" s="101" t="s">
        <v>70</v>
      </c>
      <c r="B85" s="101"/>
      <c r="C85" s="101"/>
      <c r="D85" s="101"/>
      <c r="E85" s="101"/>
      <c r="F85" s="102">
        <v>1146</v>
      </c>
      <c r="G85" s="102"/>
      <c r="H85" s="2"/>
      <c r="I85" s="2"/>
    </row>
    <row r="86" spans="1:9" ht="18" customHeight="1">
      <c r="A86" s="101" t="s">
        <v>100</v>
      </c>
      <c r="B86" s="101"/>
      <c r="C86" s="101"/>
      <c r="D86" s="101"/>
      <c r="E86" s="101"/>
      <c r="F86" s="102">
        <v>36348.5</v>
      </c>
      <c r="G86" s="102"/>
      <c r="H86" s="2"/>
      <c r="I86" s="2"/>
    </row>
    <row r="87" spans="1:9" ht="18" customHeight="1">
      <c r="A87" s="101" t="s">
        <v>101</v>
      </c>
      <c r="B87" s="101"/>
      <c r="C87" s="101"/>
      <c r="D87" s="101"/>
      <c r="E87" s="101"/>
      <c r="F87" s="102"/>
      <c r="G87" s="102"/>
      <c r="H87" s="2"/>
      <c r="I87" s="2"/>
    </row>
    <row r="88" spans="1:9" ht="18" customHeight="1">
      <c r="A88" s="101" t="s">
        <v>102</v>
      </c>
      <c r="B88" s="101"/>
      <c r="C88" s="101"/>
      <c r="D88" s="101"/>
      <c r="E88" s="101"/>
      <c r="F88" s="102"/>
      <c r="G88" s="102"/>
      <c r="H88" s="2"/>
      <c r="I88" s="2"/>
    </row>
    <row r="89" spans="1:9" ht="18" customHeight="1">
      <c r="A89" s="101" t="s">
        <v>103</v>
      </c>
      <c r="B89" s="101"/>
      <c r="C89" s="101"/>
      <c r="D89" s="101"/>
      <c r="E89" s="101"/>
      <c r="F89" s="102"/>
      <c r="G89" s="102"/>
      <c r="H89" s="2"/>
      <c r="I89" s="2"/>
    </row>
    <row r="90" spans="1:9" ht="18" customHeight="1">
      <c r="A90" s="101" t="s">
        <v>104</v>
      </c>
      <c r="B90" s="101"/>
      <c r="C90" s="101"/>
      <c r="D90" s="101"/>
      <c r="E90" s="101"/>
      <c r="F90" s="102">
        <v>50797.92</v>
      </c>
      <c r="G90" s="102"/>
      <c r="H90" s="2"/>
      <c r="I90" s="2"/>
    </row>
    <row r="91" spans="1:9" ht="18" customHeight="1">
      <c r="A91" s="101" t="s">
        <v>105</v>
      </c>
      <c r="B91" s="101"/>
      <c r="C91" s="101"/>
      <c r="D91" s="101"/>
      <c r="E91" s="101"/>
      <c r="F91" s="102"/>
      <c r="G91" s="102"/>
      <c r="H91" s="2"/>
      <c r="I91" s="2"/>
    </row>
    <row r="92" spans="1:9" ht="18" customHeight="1">
      <c r="A92" s="101" t="s">
        <v>106</v>
      </c>
      <c r="B92" s="101"/>
      <c r="C92" s="101"/>
      <c r="D92" s="101"/>
      <c r="E92" s="101"/>
      <c r="F92" s="102"/>
      <c r="G92" s="102"/>
      <c r="H92" s="2"/>
      <c r="I92" s="2"/>
    </row>
    <row r="93" spans="1:9" ht="18" customHeight="1">
      <c r="A93" s="101" t="s">
        <v>107</v>
      </c>
      <c r="B93" s="101"/>
      <c r="C93" s="101"/>
      <c r="D93" s="101"/>
      <c r="E93" s="101"/>
      <c r="F93" s="102"/>
      <c r="G93" s="102"/>
      <c r="H93" s="2"/>
      <c r="I93" s="2"/>
    </row>
    <row r="94" spans="1:9" ht="30" customHeight="1">
      <c r="A94" s="101" t="s">
        <v>83</v>
      </c>
      <c r="B94" s="101"/>
      <c r="C94" s="101"/>
      <c r="D94" s="101"/>
      <c r="E94" s="101"/>
      <c r="F94" s="102"/>
      <c r="G94" s="102"/>
      <c r="H94" s="2"/>
      <c r="I94" s="2"/>
    </row>
    <row r="95" spans="1:9" ht="18" customHeight="1">
      <c r="A95" s="101" t="s">
        <v>2</v>
      </c>
      <c r="B95" s="101"/>
      <c r="C95" s="101"/>
      <c r="D95" s="101"/>
      <c r="E95" s="101"/>
      <c r="F95" s="102"/>
      <c r="G95" s="102"/>
      <c r="H95" s="2"/>
      <c r="I95" s="2"/>
    </row>
    <row r="96" spans="1:9" ht="18" customHeight="1">
      <c r="A96" s="101" t="s">
        <v>84</v>
      </c>
      <c r="B96" s="101"/>
      <c r="C96" s="101"/>
      <c r="D96" s="101"/>
      <c r="E96" s="101"/>
      <c r="F96" s="102"/>
      <c r="G96" s="102"/>
      <c r="H96" s="2"/>
      <c r="I96" s="2"/>
    </row>
    <row r="97" spans="1:9" ht="18" customHeight="1">
      <c r="A97" s="101" t="s">
        <v>85</v>
      </c>
      <c r="B97" s="101"/>
      <c r="C97" s="101"/>
      <c r="D97" s="101"/>
      <c r="E97" s="101"/>
      <c r="F97" s="102"/>
      <c r="G97" s="102"/>
      <c r="H97" s="2"/>
      <c r="I97" s="2"/>
    </row>
    <row r="98" spans="1:9" ht="18" customHeight="1">
      <c r="A98" s="103" t="s">
        <v>86</v>
      </c>
      <c r="B98" s="103"/>
      <c r="C98" s="103"/>
      <c r="D98" s="103"/>
      <c r="E98" s="103"/>
      <c r="F98" s="104"/>
      <c r="G98" s="104"/>
      <c r="H98" s="2"/>
      <c r="I98" s="2"/>
    </row>
    <row r="99" spans="1:9" ht="18" customHeight="1">
      <c r="A99" s="101" t="s">
        <v>87</v>
      </c>
      <c r="B99" s="101"/>
      <c r="C99" s="101"/>
      <c r="D99" s="101"/>
      <c r="E99" s="101"/>
      <c r="F99" s="102"/>
      <c r="G99" s="102"/>
      <c r="H99" s="2"/>
      <c r="I99" s="2"/>
    </row>
    <row r="100" spans="1:9" ht="18" customHeight="1">
      <c r="A100" s="101" t="s">
        <v>88</v>
      </c>
      <c r="B100" s="101"/>
      <c r="C100" s="101"/>
      <c r="D100" s="101"/>
      <c r="E100" s="101"/>
      <c r="F100" s="102"/>
      <c r="G100" s="102"/>
      <c r="H100" s="2"/>
      <c r="I100" s="2"/>
    </row>
    <row r="101" spans="1:9" ht="18" customHeight="1">
      <c r="A101" s="101" t="s">
        <v>108</v>
      </c>
      <c r="B101" s="101"/>
      <c r="C101" s="101"/>
      <c r="D101" s="101"/>
      <c r="E101" s="101"/>
      <c r="F101" s="102"/>
      <c r="G101" s="102"/>
      <c r="H101" s="2"/>
      <c r="I101" s="2"/>
    </row>
    <row r="102" spans="1:9" ht="18" customHeight="1">
      <c r="A102" s="101" t="s">
        <v>109</v>
      </c>
      <c r="B102" s="101"/>
      <c r="C102" s="101"/>
      <c r="D102" s="101"/>
      <c r="E102" s="101"/>
      <c r="F102" s="102"/>
      <c r="G102" s="102"/>
      <c r="H102" s="2"/>
      <c r="I102" s="2"/>
    </row>
    <row r="103" spans="1:9" ht="18" customHeight="1">
      <c r="A103" s="101" t="s">
        <v>110</v>
      </c>
      <c r="B103" s="101"/>
      <c r="C103" s="101"/>
      <c r="D103" s="101"/>
      <c r="E103" s="101"/>
      <c r="F103" s="102"/>
      <c r="G103" s="102"/>
      <c r="H103" s="2"/>
      <c r="I103" s="2"/>
    </row>
    <row r="104" spans="1:9" ht="18" customHeight="1">
      <c r="A104" s="101" t="s">
        <v>111</v>
      </c>
      <c r="B104" s="101"/>
      <c r="C104" s="101"/>
      <c r="D104" s="101"/>
      <c r="E104" s="101"/>
      <c r="F104" s="102"/>
      <c r="G104" s="102"/>
      <c r="H104" s="2"/>
      <c r="I104" s="2"/>
    </row>
    <row r="105" spans="1:9" ht="18" customHeight="1">
      <c r="A105" s="101" t="s">
        <v>112</v>
      </c>
      <c r="B105" s="101"/>
      <c r="C105" s="101"/>
      <c r="D105" s="101"/>
      <c r="E105" s="101"/>
      <c r="F105" s="102"/>
      <c r="G105" s="102"/>
      <c r="H105" s="2"/>
      <c r="I105" s="2"/>
    </row>
    <row r="106" spans="1:9" ht="18" customHeight="1">
      <c r="A106" s="101" t="s">
        <v>113</v>
      </c>
      <c r="B106" s="101"/>
      <c r="C106" s="101"/>
      <c r="D106" s="101"/>
      <c r="E106" s="101"/>
      <c r="F106" s="102"/>
      <c r="G106" s="102"/>
      <c r="H106" s="2"/>
      <c r="I106" s="2"/>
    </row>
    <row r="107" spans="1:9" ht="18" customHeight="1">
      <c r="A107" s="101" t="s">
        <v>114</v>
      </c>
      <c r="B107" s="101"/>
      <c r="C107" s="101"/>
      <c r="D107" s="101"/>
      <c r="E107" s="101"/>
      <c r="F107" s="102"/>
      <c r="G107" s="102"/>
      <c r="H107" s="2"/>
      <c r="I107" s="2"/>
    </row>
    <row r="108" spans="1:9" ht="18" customHeight="1">
      <c r="A108" s="101" t="s">
        <v>115</v>
      </c>
      <c r="B108" s="101"/>
      <c r="C108" s="101"/>
      <c r="D108" s="101"/>
      <c r="E108" s="101"/>
      <c r="F108" s="102"/>
      <c r="G108" s="102"/>
      <c r="H108" s="2"/>
      <c r="I108" s="2"/>
    </row>
    <row r="109" spans="1:5" s="8" customFormat="1" ht="6" customHeight="1">
      <c r="A109" s="32"/>
      <c r="B109" s="32"/>
      <c r="C109" s="32"/>
      <c r="D109" s="32"/>
      <c r="E109" s="32"/>
    </row>
    <row r="110" spans="1:9" ht="18" customHeight="1">
      <c r="A110" s="98" t="s">
        <v>30</v>
      </c>
      <c r="B110" s="98"/>
      <c r="C110" s="98"/>
      <c r="D110" s="98"/>
      <c r="E110" s="98"/>
      <c r="F110" s="98"/>
      <c r="G110" s="98"/>
      <c r="H110" s="13"/>
      <c r="I110" s="13"/>
    </row>
    <row r="111" spans="1:9" ht="15.75" customHeight="1">
      <c r="A111" s="99" t="s">
        <v>0</v>
      </c>
      <c r="B111" s="99"/>
      <c r="C111" s="99"/>
      <c r="D111" s="99" t="s">
        <v>28</v>
      </c>
      <c r="E111" s="99" t="s">
        <v>3</v>
      </c>
      <c r="F111" s="99" t="s">
        <v>4</v>
      </c>
      <c r="G111" s="99"/>
      <c r="H111" s="2"/>
      <c r="I111" s="2"/>
    </row>
    <row r="112" spans="1:9" ht="105.75" customHeight="1">
      <c r="A112" s="99"/>
      <c r="B112" s="99"/>
      <c r="C112" s="99"/>
      <c r="D112" s="99"/>
      <c r="E112" s="99"/>
      <c r="F112" s="14" t="s">
        <v>130</v>
      </c>
      <c r="G112" s="14" t="s">
        <v>71</v>
      </c>
      <c r="H112" s="2"/>
      <c r="I112" s="2"/>
    </row>
    <row r="113" spans="1:9" ht="18" customHeight="1">
      <c r="A113" s="88" t="s">
        <v>23</v>
      </c>
      <c r="B113" s="88"/>
      <c r="C113" s="88"/>
      <c r="D113" s="14" t="s">
        <v>29</v>
      </c>
      <c r="E113" s="17">
        <f>F113+G113</f>
        <v>54608.69</v>
      </c>
      <c r="F113" s="17">
        <v>54608.69</v>
      </c>
      <c r="G113" s="17"/>
      <c r="H113" s="8"/>
      <c r="I113" s="8"/>
    </row>
    <row r="114" spans="1:9" ht="19.5" customHeight="1">
      <c r="A114" s="100" t="s">
        <v>5</v>
      </c>
      <c r="B114" s="100"/>
      <c r="C114" s="100"/>
      <c r="D114" s="14" t="s">
        <v>29</v>
      </c>
      <c r="E114" s="17">
        <f>SUM(E116:E126)</f>
        <v>18992924.509999998</v>
      </c>
      <c r="F114" s="17">
        <f>SUM(F116:F126)</f>
        <v>18992924.509999998</v>
      </c>
      <c r="G114" s="17"/>
      <c r="H114" s="49"/>
      <c r="I114" s="8"/>
    </row>
    <row r="115" spans="1:9" ht="15.75" customHeight="1">
      <c r="A115" s="88" t="s">
        <v>6</v>
      </c>
      <c r="B115" s="88"/>
      <c r="C115" s="88"/>
      <c r="D115" s="14" t="s">
        <v>29</v>
      </c>
      <c r="E115" s="17">
        <f aca="true" t="shared" si="0" ref="E115:E127">F115+G115</f>
        <v>0</v>
      </c>
      <c r="F115" s="17"/>
      <c r="G115" s="17"/>
      <c r="H115" s="49"/>
      <c r="I115" s="8"/>
    </row>
    <row r="116" spans="1:9" ht="17.25" customHeight="1">
      <c r="A116" s="88" t="s">
        <v>124</v>
      </c>
      <c r="B116" s="88"/>
      <c r="C116" s="88"/>
      <c r="D116" s="14" t="s">
        <v>29</v>
      </c>
      <c r="E116" s="17">
        <f t="shared" si="0"/>
        <v>16647307.469999999</v>
      </c>
      <c r="F116" s="17">
        <f>Лист1!F6</f>
        <v>16647307.469999999</v>
      </c>
      <c r="G116" s="17"/>
      <c r="H116" s="8"/>
      <c r="I116" s="8"/>
    </row>
    <row r="117" spans="1:9" ht="15">
      <c r="A117" s="89" t="s">
        <v>132</v>
      </c>
      <c r="B117" s="90"/>
      <c r="C117" s="91"/>
      <c r="D117" s="14" t="s">
        <v>29</v>
      </c>
      <c r="E117" s="17">
        <f t="shared" si="0"/>
        <v>509725.73</v>
      </c>
      <c r="F117" s="17">
        <f>Лист1!K6</f>
        <v>509725.73</v>
      </c>
      <c r="G117" s="17"/>
      <c r="H117" s="8"/>
      <c r="I117" s="8"/>
    </row>
    <row r="118" spans="1:9" ht="15.75" customHeight="1">
      <c r="A118" s="88" t="s">
        <v>54</v>
      </c>
      <c r="B118" s="88"/>
      <c r="C118" s="88"/>
      <c r="D118" s="14"/>
      <c r="E118" s="17">
        <f t="shared" si="0"/>
        <v>0</v>
      </c>
      <c r="F118" s="17"/>
      <c r="G118" s="17"/>
      <c r="H118" s="8"/>
      <c r="I118" s="8"/>
    </row>
    <row r="119" spans="1:9" ht="63.75" customHeight="1">
      <c r="A119" s="88" t="s">
        <v>131</v>
      </c>
      <c r="B119" s="88"/>
      <c r="C119" s="88"/>
      <c r="D119" s="14" t="s">
        <v>29</v>
      </c>
      <c r="E119" s="17"/>
      <c r="F119" s="17"/>
      <c r="G119" s="17" t="s">
        <v>26</v>
      </c>
      <c r="H119" s="8"/>
      <c r="I119" s="8"/>
    </row>
    <row r="120" spans="1:9" ht="16.5" customHeight="1">
      <c r="A120" s="88" t="s">
        <v>6</v>
      </c>
      <c r="B120" s="88"/>
      <c r="C120" s="88"/>
      <c r="D120" s="14" t="s">
        <v>29</v>
      </c>
      <c r="E120" s="17">
        <f t="shared" si="0"/>
        <v>0</v>
      </c>
      <c r="F120" s="17"/>
      <c r="G120" s="17"/>
      <c r="H120" s="8"/>
      <c r="I120" s="8"/>
    </row>
    <row r="121" spans="1:9" ht="16.5" customHeight="1">
      <c r="A121" s="92" t="s">
        <v>48</v>
      </c>
      <c r="B121" s="93"/>
      <c r="C121" s="94"/>
      <c r="D121" s="14" t="s">
        <v>29</v>
      </c>
      <c r="E121" s="17">
        <f t="shared" si="0"/>
        <v>0</v>
      </c>
      <c r="F121" s="17"/>
      <c r="G121" s="17"/>
      <c r="H121" s="8"/>
      <c r="I121" s="8"/>
    </row>
    <row r="122" spans="1:9" ht="16.5" customHeight="1">
      <c r="A122" s="92" t="s">
        <v>49</v>
      </c>
      <c r="B122" s="93"/>
      <c r="C122" s="94"/>
      <c r="D122" s="14" t="s">
        <v>29</v>
      </c>
      <c r="E122" s="17">
        <f t="shared" si="0"/>
        <v>0</v>
      </c>
      <c r="F122" s="17"/>
      <c r="G122" s="17"/>
      <c r="H122" s="8"/>
      <c r="I122" s="8"/>
    </row>
    <row r="123" spans="1:9" ht="16.5" customHeight="1" hidden="1">
      <c r="A123" s="27"/>
      <c r="B123" s="22"/>
      <c r="C123" s="28"/>
      <c r="D123" s="14"/>
      <c r="E123" s="17">
        <f t="shared" si="0"/>
        <v>0</v>
      </c>
      <c r="F123" s="17"/>
      <c r="G123" s="17"/>
      <c r="H123" s="8"/>
      <c r="I123" s="8"/>
    </row>
    <row r="124" spans="1:9" ht="24" customHeight="1">
      <c r="A124" s="88" t="s">
        <v>50</v>
      </c>
      <c r="B124" s="88"/>
      <c r="C124" s="88"/>
      <c r="D124" s="14" t="s">
        <v>29</v>
      </c>
      <c r="E124" s="26">
        <f t="shared" si="0"/>
        <v>1835891.31</v>
      </c>
      <c r="F124" s="26">
        <f>Лист1!AQ6-F113</f>
        <v>1835891.31</v>
      </c>
      <c r="G124" s="17"/>
      <c r="H124" s="8"/>
      <c r="I124" s="8"/>
    </row>
    <row r="125" spans="1:9" ht="15" customHeight="1">
      <c r="A125" s="95" t="s">
        <v>6</v>
      </c>
      <c r="B125" s="96"/>
      <c r="C125" s="97"/>
      <c r="D125" s="34" t="s">
        <v>29</v>
      </c>
      <c r="E125" s="17">
        <f t="shared" si="0"/>
        <v>0</v>
      </c>
      <c r="F125" s="18"/>
      <c r="G125" s="18"/>
      <c r="H125" s="8"/>
      <c r="I125" s="8"/>
    </row>
    <row r="126" spans="1:9" ht="18" customHeight="1">
      <c r="A126" s="92"/>
      <c r="B126" s="93"/>
      <c r="C126" s="94"/>
      <c r="D126" s="14"/>
      <c r="E126" s="17">
        <f t="shared" si="0"/>
        <v>0</v>
      </c>
      <c r="F126" s="17"/>
      <c r="G126" s="17"/>
      <c r="H126" s="8"/>
      <c r="I126" s="8"/>
    </row>
    <row r="127" spans="1:9" ht="17.25" customHeight="1">
      <c r="A127" s="88" t="s">
        <v>27</v>
      </c>
      <c r="B127" s="88"/>
      <c r="C127" s="88"/>
      <c r="D127" s="14" t="s">
        <v>29</v>
      </c>
      <c r="E127" s="17">
        <f t="shared" si="0"/>
        <v>0</v>
      </c>
      <c r="F127" s="17"/>
      <c r="G127" s="17"/>
      <c r="H127" s="8"/>
      <c r="I127" s="8"/>
    </row>
  </sheetData>
  <sheetProtection/>
  <mergeCells count="194">
    <mergeCell ref="H47:I47"/>
    <mergeCell ref="J47:L47"/>
    <mergeCell ref="A34:G34"/>
    <mergeCell ref="H41:I41"/>
    <mergeCell ref="H45:K45"/>
    <mergeCell ref="J41:L41"/>
    <mergeCell ref="A38:E38"/>
    <mergeCell ref="F38:G38"/>
    <mergeCell ref="A39:E39"/>
    <mergeCell ref="F39:G39"/>
    <mergeCell ref="E1:G1"/>
    <mergeCell ref="E2:G2"/>
    <mergeCell ref="A7:G7"/>
    <mergeCell ref="A8:G8"/>
    <mergeCell ref="E3:G3"/>
    <mergeCell ref="F4:G4"/>
    <mergeCell ref="F5:G5"/>
    <mergeCell ref="E6:G6"/>
    <mergeCell ref="A18:C18"/>
    <mergeCell ref="A14:B17"/>
    <mergeCell ref="C14:E17"/>
    <mergeCell ref="A19:C19"/>
    <mergeCell ref="A20:C22"/>
    <mergeCell ref="A23:C26"/>
    <mergeCell ref="A28:G28"/>
    <mergeCell ref="A29:G29"/>
    <mergeCell ref="A30:G30"/>
    <mergeCell ref="D20:E22"/>
    <mergeCell ref="D23:E25"/>
    <mergeCell ref="A31:G31"/>
    <mergeCell ref="A32:G32"/>
    <mergeCell ref="A33:G33"/>
    <mergeCell ref="A35:G35"/>
    <mergeCell ref="A36:E36"/>
    <mergeCell ref="F36:G36"/>
    <mergeCell ref="A37:E37"/>
    <mergeCell ref="F37:G37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68:E68"/>
    <mergeCell ref="F68:G68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85:E85"/>
    <mergeCell ref="F85:G85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92:E92"/>
    <mergeCell ref="F92:G92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A98:E98"/>
    <mergeCell ref="F98:G98"/>
    <mergeCell ref="A99:E99"/>
    <mergeCell ref="F99:G99"/>
    <mergeCell ref="A100:E100"/>
    <mergeCell ref="F100:G100"/>
    <mergeCell ref="A101:E101"/>
    <mergeCell ref="F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10:G110"/>
    <mergeCell ref="A111:C112"/>
    <mergeCell ref="D111:D112"/>
    <mergeCell ref="E111:E112"/>
    <mergeCell ref="F111:G111"/>
    <mergeCell ref="A121:C121"/>
    <mergeCell ref="A113:C113"/>
    <mergeCell ref="A114:C114"/>
    <mergeCell ref="A115:C115"/>
    <mergeCell ref="A116:C116"/>
    <mergeCell ref="A127:C127"/>
    <mergeCell ref="A117:C117"/>
    <mergeCell ref="A122:C122"/>
    <mergeCell ref="A124:C124"/>
    <mergeCell ref="A125:C125"/>
    <mergeCell ref="A126:C126"/>
    <mergeCell ref="A118:C118"/>
    <mergeCell ref="A119:C119"/>
    <mergeCell ref="A120:C120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60" r:id="rId1"/>
  <rowBreaks count="2" manualBreakCount="2">
    <brk id="34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67"/>
  <sheetViews>
    <sheetView view="pageBreakPreview" zoomScale="85" zoomScaleSheetLayoutView="85" zoomScalePageLayoutView="0" workbookViewId="0" topLeftCell="A4">
      <pane xSplit="4" ySplit="4" topLeftCell="AD8" activePane="bottomRight" state="frozen"/>
      <selection pane="topLeft" activeCell="A4" sqref="A4"/>
      <selection pane="topRight" activeCell="E4" sqref="E4"/>
      <selection pane="bottomLeft" activeCell="A8" sqref="A8"/>
      <selection pane="bottomRight" activeCell="AI4" sqref="AI4"/>
    </sheetView>
  </sheetViews>
  <sheetFormatPr defaultColWidth="9.00390625" defaultRowHeight="12.75"/>
  <cols>
    <col min="5" max="5" width="13.375" style="0" customWidth="1"/>
    <col min="6" max="6" width="17.375" style="0" customWidth="1"/>
    <col min="7" max="7" width="12.00390625" style="0" customWidth="1"/>
    <col min="8" max="8" width="12.75390625" style="0" customWidth="1"/>
    <col min="9" max="9" width="13.75390625" style="0" customWidth="1"/>
    <col min="10" max="10" width="13.875" style="47" customWidth="1"/>
    <col min="11" max="11" width="14.25390625" style="0" customWidth="1"/>
    <col min="12" max="12" width="10.625" style="0" customWidth="1"/>
    <col min="13" max="13" width="11.00390625" style="0" customWidth="1"/>
    <col min="14" max="14" width="9.125" style="0" customWidth="1"/>
    <col min="15" max="15" width="11.125" style="0" customWidth="1"/>
    <col min="16" max="16" width="12.75390625" style="0" customWidth="1"/>
    <col min="17" max="17" width="10.125" style="0" customWidth="1"/>
    <col min="18" max="19" width="10.625" style="0" customWidth="1"/>
    <col min="20" max="28" width="9.125" style="0" customWidth="1"/>
    <col min="29" max="29" width="11.125" style="0" customWidth="1"/>
    <col min="30" max="30" width="9.75390625" style="0" customWidth="1"/>
    <col min="31" max="32" width="11.75390625" style="0" customWidth="1"/>
    <col min="33" max="33" width="12.625" style="47" customWidth="1"/>
    <col min="34" max="35" width="9.125" style="0" customWidth="1"/>
    <col min="36" max="36" width="10.625" style="0" customWidth="1"/>
    <col min="37" max="37" width="9.00390625" style="0" customWidth="1"/>
    <col min="38" max="38" width="7.25390625" style="0" customWidth="1"/>
    <col min="39" max="39" width="8.125" style="0" customWidth="1"/>
    <col min="40" max="40" width="10.375" style="47" customWidth="1"/>
    <col min="41" max="41" width="10.625" style="0" customWidth="1"/>
    <col min="42" max="42" width="9.125" style="0" customWidth="1"/>
    <col min="43" max="43" width="11.25390625" style="0" customWidth="1"/>
    <col min="44" max="44" width="13.375" style="0" customWidth="1"/>
  </cols>
  <sheetData>
    <row r="2" spans="1:45" s="35" customFormat="1" ht="28.5" customHeight="1">
      <c r="A2" s="150" t="s">
        <v>0</v>
      </c>
      <c r="B2" s="151"/>
      <c r="C2" s="152"/>
      <c r="D2" s="159" t="s">
        <v>28</v>
      </c>
      <c r="E2" s="159" t="s">
        <v>3</v>
      </c>
      <c r="F2" s="125" t="s">
        <v>4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7"/>
    </row>
    <row r="3" spans="1:45" s="36" customFormat="1" ht="28.5" customHeight="1">
      <c r="A3" s="153"/>
      <c r="B3" s="154"/>
      <c r="C3" s="155"/>
      <c r="D3" s="160"/>
      <c r="E3" s="160"/>
      <c r="F3" s="159" t="s">
        <v>124</v>
      </c>
      <c r="G3" s="50"/>
      <c r="H3" s="162" t="s">
        <v>4</v>
      </c>
      <c r="I3" s="163"/>
      <c r="J3" s="164"/>
      <c r="K3" s="159" t="s">
        <v>132</v>
      </c>
      <c r="L3" s="50"/>
      <c r="M3" s="162" t="s">
        <v>4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4"/>
      <c r="AO3" s="165" t="s">
        <v>223</v>
      </c>
      <c r="AP3" s="142" t="s">
        <v>131</v>
      </c>
      <c r="AQ3" s="140" t="s">
        <v>50</v>
      </c>
      <c r="AR3" s="142" t="s">
        <v>130</v>
      </c>
      <c r="AS3" s="142" t="s">
        <v>71</v>
      </c>
    </row>
    <row r="4" spans="1:45" s="36" customFormat="1" ht="177" customHeight="1">
      <c r="A4" s="156"/>
      <c r="B4" s="157"/>
      <c r="C4" s="158"/>
      <c r="D4" s="161"/>
      <c r="E4" s="161"/>
      <c r="F4" s="161"/>
      <c r="G4" s="15" t="s">
        <v>195</v>
      </c>
      <c r="H4" s="15" t="s">
        <v>155</v>
      </c>
      <c r="I4" s="15" t="s">
        <v>178</v>
      </c>
      <c r="J4" s="15" t="s">
        <v>195</v>
      </c>
      <c r="K4" s="161"/>
      <c r="L4" s="15" t="s">
        <v>163</v>
      </c>
      <c r="M4" s="37" t="s">
        <v>201</v>
      </c>
      <c r="N4" s="37" t="s">
        <v>202</v>
      </c>
      <c r="O4" s="30" t="s">
        <v>219</v>
      </c>
      <c r="P4" s="38" t="s">
        <v>203</v>
      </c>
      <c r="Q4" s="38" t="s">
        <v>204</v>
      </c>
      <c r="R4" s="38" t="s">
        <v>218</v>
      </c>
      <c r="S4" s="38" t="s">
        <v>217</v>
      </c>
      <c r="T4" s="37" t="s">
        <v>206</v>
      </c>
      <c r="U4" s="85" t="s">
        <v>209</v>
      </c>
      <c r="V4" s="85" t="s">
        <v>209</v>
      </c>
      <c r="W4" s="85" t="s">
        <v>213</v>
      </c>
      <c r="X4" s="85" t="s">
        <v>214</v>
      </c>
      <c r="Y4" s="85" t="s">
        <v>215</v>
      </c>
      <c r="Z4" s="30" t="s">
        <v>208</v>
      </c>
      <c r="AA4" s="30" t="s">
        <v>210</v>
      </c>
      <c r="AB4" s="37" t="s">
        <v>207</v>
      </c>
      <c r="AC4" s="37" t="s">
        <v>211</v>
      </c>
      <c r="AD4" s="30" t="s">
        <v>166</v>
      </c>
      <c r="AE4" s="46" t="s">
        <v>212</v>
      </c>
      <c r="AF4" s="46" t="s">
        <v>216</v>
      </c>
      <c r="AG4" s="53" t="s">
        <v>177</v>
      </c>
      <c r="AH4" s="37" t="s">
        <v>205</v>
      </c>
      <c r="AI4" s="30" t="s">
        <v>182</v>
      </c>
      <c r="AJ4" s="30" t="s">
        <v>185</v>
      </c>
      <c r="AK4" s="30" t="s">
        <v>187</v>
      </c>
      <c r="AL4" s="30" t="s">
        <v>173</v>
      </c>
      <c r="AM4" s="30" t="s">
        <v>174</v>
      </c>
      <c r="AN4" s="58" t="s">
        <v>175</v>
      </c>
      <c r="AO4" s="166"/>
      <c r="AP4" s="143"/>
      <c r="AQ4" s="141"/>
      <c r="AR4" s="143"/>
      <c r="AS4" s="143"/>
    </row>
    <row r="5" spans="1:45" s="36" customFormat="1" ht="12" customHeight="1" hidden="1">
      <c r="A5" s="125"/>
      <c r="B5" s="126"/>
      <c r="C5" s="127"/>
      <c r="D5" s="55"/>
      <c r="E5" s="55"/>
      <c r="F5" s="55"/>
      <c r="G5" s="55"/>
      <c r="H5" s="15" t="s">
        <v>196</v>
      </c>
      <c r="I5" s="65"/>
      <c r="J5" s="15" t="s">
        <v>197</v>
      </c>
      <c r="K5" s="55"/>
      <c r="L5" s="15" t="s">
        <v>198</v>
      </c>
      <c r="M5" s="37" t="s">
        <v>183</v>
      </c>
      <c r="N5" s="37" t="s">
        <v>184</v>
      </c>
      <c r="O5" s="37" t="s">
        <v>184</v>
      </c>
      <c r="P5" s="38" t="s">
        <v>189</v>
      </c>
      <c r="Q5" s="38" t="s">
        <v>189</v>
      </c>
      <c r="R5" s="38" t="s">
        <v>189</v>
      </c>
      <c r="S5" s="38"/>
      <c r="T5" s="30" t="s">
        <v>191</v>
      </c>
      <c r="U5" s="30" t="s">
        <v>190</v>
      </c>
      <c r="V5" s="30"/>
      <c r="W5" s="30"/>
      <c r="X5" s="30"/>
      <c r="Y5" s="30"/>
      <c r="Z5" s="30"/>
      <c r="AA5" s="30"/>
      <c r="AB5" s="30"/>
      <c r="AC5" s="30"/>
      <c r="AD5" s="30" t="s">
        <v>199</v>
      </c>
      <c r="AE5" s="46"/>
      <c r="AF5" s="84"/>
      <c r="AG5" s="53" t="s">
        <v>192</v>
      </c>
      <c r="AH5" s="30"/>
      <c r="AI5" s="30" t="s">
        <v>193</v>
      </c>
      <c r="AJ5" s="30" t="s">
        <v>186</v>
      </c>
      <c r="AK5" s="30" t="s">
        <v>188</v>
      </c>
      <c r="AL5" s="30"/>
      <c r="AM5" s="30"/>
      <c r="AN5" s="30" t="s">
        <v>194</v>
      </c>
      <c r="AO5" s="56"/>
      <c r="AP5" s="54"/>
      <c r="AQ5" s="54"/>
      <c r="AR5" s="54"/>
      <c r="AS5" s="54"/>
    </row>
    <row r="6" spans="1:45" s="83" customFormat="1" ht="33.75" customHeight="1">
      <c r="A6" s="144" t="s">
        <v>7</v>
      </c>
      <c r="B6" s="145"/>
      <c r="C6" s="146"/>
      <c r="D6" s="78">
        <v>900</v>
      </c>
      <c r="E6" s="79">
        <f>F6+K6+AQ6</f>
        <v>19047533.2</v>
      </c>
      <c r="F6" s="80">
        <f>F8+F17+F28+F34+F42+F45+F48</f>
        <v>16647307.469999999</v>
      </c>
      <c r="G6" s="79">
        <f>G8+G17+G28+G34+G42+G45+G48</f>
        <v>0</v>
      </c>
      <c r="H6" s="79">
        <f>H8+H17+H34+H45+H48+H42</f>
        <v>14159793</v>
      </c>
      <c r="I6" s="86">
        <f>I8+I17+I34+I45+I48</f>
        <v>1599900.9300000002</v>
      </c>
      <c r="J6" s="81">
        <f>J8+J17+J28+J34+J42+J45+J48</f>
        <v>887613.54</v>
      </c>
      <c r="K6" s="79">
        <f>K10+K16+K17+K34+K40+K42+K48+K45+K20+K28+K13+K14+K21</f>
        <v>509725.73</v>
      </c>
      <c r="L6" s="79">
        <f>L8</f>
        <v>0</v>
      </c>
      <c r="M6" s="81">
        <f>M8+M17+M28+M34+M42+M45+M48</f>
        <v>0</v>
      </c>
      <c r="N6" s="81">
        <f aca="true" t="shared" si="0" ref="N6:AM6">N8+N17+N28+N34+N42+N45+N48</f>
        <v>0</v>
      </c>
      <c r="O6" s="79">
        <f t="shared" si="0"/>
        <v>252680</v>
      </c>
      <c r="P6" s="81">
        <f t="shared" si="0"/>
        <v>0</v>
      </c>
      <c r="Q6" s="81">
        <f t="shared" si="0"/>
        <v>0</v>
      </c>
      <c r="R6" s="79">
        <f t="shared" si="0"/>
        <v>104880</v>
      </c>
      <c r="S6" s="79">
        <f t="shared" si="0"/>
        <v>0</v>
      </c>
      <c r="T6" s="79">
        <f t="shared" si="0"/>
        <v>0</v>
      </c>
      <c r="U6" s="79">
        <f t="shared" si="0"/>
        <v>0</v>
      </c>
      <c r="V6" s="79">
        <f t="shared" si="0"/>
        <v>0</v>
      </c>
      <c r="W6" s="79">
        <f t="shared" si="0"/>
        <v>0</v>
      </c>
      <c r="X6" s="79">
        <f t="shared" si="0"/>
        <v>0</v>
      </c>
      <c r="Y6" s="79">
        <f t="shared" si="0"/>
        <v>0</v>
      </c>
      <c r="Z6" s="79">
        <f t="shared" si="0"/>
        <v>0</v>
      </c>
      <c r="AA6" s="79">
        <f t="shared" si="0"/>
        <v>0</v>
      </c>
      <c r="AB6" s="79">
        <f t="shared" si="0"/>
        <v>0</v>
      </c>
      <c r="AC6" s="79">
        <f t="shared" si="0"/>
        <v>0</v>
      </c>
      <c r="AD6" s="79">
        <f>AD8+AD17+AD28+AD34+AD42+AD45+AD48+AD40</f>
        <v>152165.73</v>
      </c>
      <c r="AE6" s="81">
        <f>AE8+AE17+AE28+AE34+AE42+AE45+AE48+AE40</f>
        <v>0</v>
      </c>
      <c r="AF6" s="81">
        <f>AF8+AF17+AF28+AF34+AF42+AF45+AF48+AF40</f>
        <v>0</v>
      </c>
      <c r="AG6" s="81">
        <f>AG8+AG21+AG28+AG34+AG42+AG45+AG48</f>
        <v>0</v>
      </c>
      <c r="AH6" s="79">
        <f>AH8+AH17+AH28+AH34+AH42+AH45+AH48</f>
        <v>0</v>
      </c>
      <c r="AI6" s="79">
        <f t="shared" si="0"/>
        <v>0</v>
      </c>
      <c r="AJ6" s="79">
        <f t="shared" si="0"/>
        <v>0</v>
      </c>
      <c r="AK6" s="79">
        <f t="shared" si="0"/>
        <v>0</v>
      </c>
      <c r="AL6" s="79">
        <f t="shared" si="0"/>
        <v>0</v>
      </c>
      <c r="AM6" s="79">
        <f t="shared" si="0"/>
        <v>0</v>
      </c>
      <c r="AN6" s="79">
        <f>AN13+AN20+AN28+AN34+AN42+AN45+AN48</f>
        <v>0</v>
      </c>
      <c r="AO6" s="79">
        <f>AO17+AO28+AO34+AO42+AO48</f>
        <v>0</v>
      </c>
      <c r="AP6" s="79">
        <f>AP17+AP28+AP34+AP42+AP48</f>
        <v>0</v>
      </c>
      <c r="AQ6" s="79">
        <f>AQ17+AQ28+AQ34+AQ42+AQ48+AQ16</f>
        <v>1890500</v>
      </c>
      <c r="AR6" s="79">
        <f aca="true" t="shared" si="1" ref="AR6:AR27">E6</f>
        <v>19047533.2</v>
      </c>
      <c r="AS6" s="82"/>
    </row>
    <row r="7" spans="1:45" s="20" customFormat="1" ht="22.5" customHeight="1" hidden="1">
      <c r="A7" s="92" t="s">
        <v>6</v>
      </c>
      <c r="B7" s="93"/>
      <c r="C7" s="94"/>
      <c r="D7" s="14"/>
      <c r="E7" s="16"/>
      <c r="F7" s="77">
        <f>SUM(H7:J7)</f>
        <v>17157033.2</v>
      </c>
      <c r="G7" s="16"/>
      <c r="H7" s="76">
        <f>H6+I6+P6+Q6+R6+Z6+AC6+AD6+AE6+X6</f>
        <v>16016739.66</v>
      </c>
      <c r="I7" s="76"/>
      <c r="J7" s="76">
        <f>J6+M6+N6+O6+AG6+S6+T6+U6+AB6+AH6+V6+W6+AA6+Y6+AF6</f>
        <v>1140293.54</v>
      </c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41"/>
      <c r="AF7" s="41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>
        <f t="shared" si="1"/>
        <v>0</v>
      </c>
      <c r="AS7" s="7"/>
    </row>
    <row r="8" spans="1:45" s="20" customFormat="1" ht="30" customHeight="1">
      <c r="A8" s="147" t="s">
        <v>93</v>
      </c>
      <c r="B8" s="148"/>
      <c r="C8" s="149"/>
      <c r="D8" s="23">
        <v>210</v>
      </c>
      <c r="E8" s="60">
        <f aca="true" t="shared" si="2" ref="E8:E17">F8+K8+AQ8</f>
        <v>14779075.66</v>
      </c>
      <c r="F8" s="60">
        <f>H8+I8+J8</f>
        <v>14626909.93</v>
      </c>
      <c r="G8" s="16">
        <f>SUM(G10:G16)</f>
        <v>0</v>
      </c>
      <c r="H8" s="26">
        <f>SUM(H10+H11+H16)</f>
        <v>13027009</v>
      </c>
      <c r="I8" s="26">
        <f>SUM(I10+I11+I16)</f>
        <v>1599900.9300000002</v>
      </c>
      <c r="J8" s="26">
        <f>SUM(J10+J11+J16)</f>
        <v>0</v>
      </c>
      <c r="K8" s="57">
        <f>SUM(L8:AN8)</f>
        <v>152165.73</v>
      </c>
      <c r="L8" s="26">
        <f>SUM(L10+L11+L16)</f>
        <v>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>
        <f>AD10+AD11+AD16</f>
        <v>152165.73</v>
      </c>
      <c r="AE8" s="17">
        <f>AE10+AE11+AE16</f>
        <v>0</v>
      </c>
      <c r="AF8" s="17"/>
      <c r="AG8" s="17">
        <f>AG10+AG11+AG16</f>
        <v>0</v>
      </c>
      <c r="AH8" s="17">
        <f>AH10+AH11+AH16</f>
        <v>0</v>
      </c>
      <c r="AI8" s="17">
        <f aca="true" t="shared" si="3" ref="AI8:AQ8">AI10+AI11+AI16</f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41">
        <f t="shared" si="3"/>
        <v>0</v>
      </c>
      <c r="AR8" s="17">
        <f t="shared" si="1"/>
        <v>14779075.66</v>
      </c>
      <c r="AS8" s="7"/>
    </row>
    <row r="9" spans="1:45" s="20" customFormat="1" ht="16.5" customHeight="1">
      <c r="A9" s="89" t="s">
        <v>1</v>
      </c>
      <c r="B9" s="90"/>
      <c r="C9" s="90"/>
      <c r="D9" s="22"/>
      <c r="E9" s="16">
        <f t="shared" si="2"/>
        <v>0</v>
      </c>
      <c r="F9" s="16">
        <f>H9+I9</f>
        <v>0</v>
      </c>
      <c r="G9" s="16"/>
      <c r="H9" s="17"/>
      <c r="I9" s="17"/>
      <c r="J9" s="17"/>
      <c r="K9" s="4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41"/>
      <c r="AF9" s="4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>
        <f t="shared" si="1"/>
        <v>0</v>
      </c>
      <c r="AS9" s="7"/>
    </row>
    <row r="10" spans="1:45" s="20" customFormat="1" ht="16.5" customHeight="1">
      <c r="A10" s="92" t="s">
        <v>31</v>
      </c>
      <c r="B10" s="93"/>
      <c r="C10" s="94"/>
      <c r="D10" s="23">
        <v>211</v>
      </c>
      <c r="E10" s="16">
        <f t="shared" si="2"/>
        <v>11234679.58</v>
      </c>
      <c r="F10" s="16">
        <f>H10+I10+J10</f>
        <v>11234679.58</v>
      </c>
      <c r="G10" s="16"/>
      <c r="H10" s="87">
        <v>10005383</v>
      </c>
      <c r="I10" s="17">
        <v>1229296.58</v>
      </c>
      <c r="J10" s="17"/>
      <c r="K10" s="45">
        <f>SUM(L10:AN10)</f>
        <v>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41"/>
      <c r="AF10" s="4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>
        <f t="shared" si="1"/>
        <v>11234679.58</v>
      </c>
      <c r="AS10" s="7"/>
    </row>
    <row r="11" spans="1:45" s="20" customFormat="1" ht="19.5" customHeight="1">
      <c r="A11" s="137" t="s">
        <v>32</v>
      </c>
      <c r="B11" s="138"/>
      <c r="C11" s="139"/>
      <c r="D11" s="23">
        <v>212</v>
      </c>
      <c r="E11" s="60">
        <f t="shared" si="2"/>
        <v>152165.73</v>
      </c>
      <c r="F11" s="60">
        <f>H11+I11</f>
        <v>0</v>
      </c>
      <c r="G11" s="60"/>
      <c r="H11" s="26">
        <f>SUM(H13:H15)</f>
        <v>0</v>
      </c>
      <c r="I11" s="17">
        <f>SUM(I13:I15)</f>
        <v>0</v>
      </c>
      <c r="J11" s="17">
        <f>SUM(J13:J15)</f>
        <v>0</v>
      </c>
      <c r="K11" s="45">
        <f>SUM(L11:AN11)</f>
        <v>152165.73</v>
      </c>
      <c r="L11" s="16">
        <f>SUM(L12:L15)</f>
        <v>0</v>
      </c>
      <c r="M11" s="16">
        <f aca="true" t="shared" si="4" ref="M11:AQ11">SUM(M12:M15)</f>
        <v>0</v>
      </c>
      <c r="N11" s="16">
        <f t="shared" si="4"/>
        <v>0</v>
      </c>
      <c r="O11" s="16">
        <f t="shared" si="4"/>
        <v>0</v>
      </c>
      <c r="P11" s="16">
        <f t="shared" si="4"/>
        <v>0</v>
      </c>
      <c r="Q11" s="16">
        <f t="shared" si="4"/>
        <v>0</v>
      </c>
      <c r="R11" s="16">
        <f t="shared" si="4"/>
        <v>0</v>
      </c>
      <c r="S11" s="16">
        <f t="shared" si="4"/>
        <v>0</v>
      </c>
      <c r="T11" s="16">
        <f t="shared" si="4"/>
        <v>0</v>
      </c>
      <c r="U11" s="16">
        <f t="shared" si="4"/>
        <v>0</v>
      </c>
      <c r="V11" s="16">
        <f t="shared" si="4"/>
        <v>0</v>
      </c>
      <c r="W11" s="16">
        <f t="shared" si="4"/>
        <v>0</v>
      </c>
      <c r="X11" s="16">
        <f t="shared" si="4"/>
        <v>0</v>
      </c>
      <c r="Y11" s="16">
        <f t="shared" si="4"/>
        <v>0</v>
      </c>
      <c r="Z11" s="16">
        <f t="shared" si="4"/>
        <v>0</v>
      </c>
      <c r="AA11" s="16">
        <f t="shared" si="4"/>
        <v>0</v>
      </c>
      <c r="AB11" s="16">
        <f t="shared" si="4"/>
        <v>0</v>
      </c>
      <c r="AC11" s="16">
        <f t="shared" si="4"/>
        <v>0</v>
      </c>
      <c r="AD11" s="16">
        <f t="shared" si="4"/>
        <v>152165.73</v>
      </c>
      <c r="AE11" s="16">
        <f t="shared" si="4"/>
        <v>0</v>
      </c>
      <c r="AF11" s="16"/>
      <c r="AG11" s="16">
        <f t="shared" si="4"/>
        <v>0</v>
      </c>
      <c r="AH11" s="16">
        <f t="shared" si="4"/>
        <v>0</v>
      </c>
      <c r="AI11" s="16">
        <f t="shared" si="4"/>
        <v>0</v>
      </c>
      <c r="AJ11" s="16">
        <f t="shared" si="4"/>
        <v>0</v>
      </c>
      <c r="AK11" s="16">
        <f t="shared" si="4"/>
        <v>0</v>
      </c>
      <c r="AL11" s="16">
        <f t="shared" si="4"/>
        <v>0</v>
      </c>
      <c r="AM11" s="16">
        <f t="shared" si="4"/>
        <v>0</v>
      </c>
      <c r="AN11" s="16">
        <f t="shared" si="4"/>
        <v>0</v>
      </c>
      <c r="AO11" s="16">
        <f t="shared" si="4"/>
        <v>0</v>
      </c>
      <c r="AP11" s="16">
        <f t="shared" si="4"/>
        <v>0</v>
      </c>
      <c r="AQ11" s="16">
        <f t="shared" si="4"/>
        <v>0</v>
      </c>
      <c r="AR11" s="17">
        <f t="shared" si="1"/>
        <v>152165.73</v>
      </c>
      <c r="AS11" s="7"/>
    </row>
    <row r="12" spans="1:45" s="20" customFormat="1" ht="19.5" customHeight="1">
      <c r="A12" s="128" t="s">
        <v>6</v>
      </c>
      <c r="B12" s="129"/>
      <c r="C12" s="130"/>
      <c r="D12" s="23"/>
      <c r="E12" s="16">
        <f t="shared" si="2"/>
        <v>0</v>
      </c>
      <c r="F12" s="16">
        <f>H12+I12</f>
        <v>0</v>
      </c>
      <c r="G12" s="16"/>
      <c r="H12" s="17"/>
      <c r="I12" s="17"/>
      <c r="J12" s="17"/>
      <c r="K12" s="45">
        <f aca="true" t="shared" si="5" ref="K12:K55">SUM(L12:AN12)</f>
        <v>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41"/>
      <c r="AF12" s="4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>
        <f t="shared" si="1"/>
        <v>0</v>
      </c>
      <c r="AS12" s="7"/>
    </row>
    <row r="13" spans="1:45" s="20" customFormat="1" ht="19.5" customHeight="1">
      <c r="A13" s="128" t="s">
        <v>133</v>
      </c>
      <c r="B13" s="129"/>
      <c r="C13" s="130"/>
      <c r="D13" s="23"/>
      <c r="E13" s="16">
        <f t="shared" si="2"/>
        <v>0</v>
      </c>
      <c r="F13" s="16">
        <f>H13+I13</f>
        <v>0</v>
      </c>
      <c r="G13" s="16"/>
      <c r="H13" s="17"/>
      <c r="I13" s="17"/>
      <c r="J13" s="17"/>
      <c r="K13" s="45">
        <f t="shared" si="5"/>
        <v>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41"/>
      <c r="AF13" s="4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>
        <f t="shared" si="1"/>
        <v>0</v>
      </c>
      <c r="AS13" s="7"/>
    </row>
    <row r="14" spans="1:45" s="20" customFormat="1" ht="32.25" customHeight="1">
      <c r="A14" s="131" t="s">
        <v>134</v>
      </c>
      <c r="B14" s="132"/>
      <c r="C14" s="133"/>
      <c r="D14" s="23"/>
      <c r="E14" s="16">
        <f t="shared" si="2"/>
        <v>152165.73</v>
      </c>
      <c r="F14" s="16">
        <f>H14+I14</f>
        <v>0</v>
      </c>
      <c r="G14" s="16"/>
      <c r="H14" s="17"/>
      <c r="I14" s="17"/>
      <c r="J14" s="17"/>
      <c r="K14" s="57">
        <f t="shared" si="5"/>
        <v>152165.73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>
        <v>152165.73</v>
      </c>
      <c r="AE14" s="41"/>
      <c r="AF14" s="4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>
        <f t="shared" si="1"/>
        <v>152165.73</v>
      </c>
      <c r="AS14" s="7"/>
    </row>
    <row r="15" spans="1:45" s="20" customFormat="1" ht="32.25" customHeight="1" hidden="1">
      <c r="A15" s="131" t="s">
        <v>135</v>
      </c>
      <c r="B15" s="132"/>
      <c r="C15" s="133"/>
      <c r="D15" s="23"/>
      <c r="E15" s="60">
        <f t="shared" si="2"/>
        <v>0</v>
      </c>
      <c r="F15" s="60">
        <f>H15+I15</f>
        <v>0</v>
      </c>
      <c r="G15" s="60"/>
      <c r="H15" s="26"/>
      <c r="I15" s="17"/>
      <c r="J15" s="17"/>
      <c r="K15" s="57">
        <f t="shared" si="5"/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41"/>
      <c r="AF15" s="41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>
        <f t="shared" si="1"/>
        <v>0</v>
      </c>
      <c r="AS15" s="7"/>
    </row>
    <row r="16" spans="1:45" s="20" customFormat="1" ht="33.75" customHeight="1">
      <c r="A16" s="92" t="s">
        <v>33</v>
      </c>
      <c r="B16" s="93"/>
      <c r="C16" s="94"/>
      <c r="D16" s="23">
        <v>213</v>
      </c>
      <c r="E16" s="60">
        <f t="shared" si="2"/>
        <v>3392230.35</v>
      </c>
      <c r="F16" s="57">
        <f>H16+I16+J16</f>
        <v>3392230.35</v>
      </c>
      <c r="G16" s="60"/>
      <c r="H16" s="26">
        <v>3021626</v>
      </c>
      <c r="I16" s="26">
        <v>370604.35</v>
      </c>
      <c r="J16" s="26"/>
      <c r="K16" s="57">
        <f t="shared" si="5"/>
        <v>0</v>
      </c>
      <c r="L16" s="2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41"/>
      <c r="AF16" s="41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41"/>
      <c r="AR16" s="17">
        <f t="shared" si="1"/>
        <v>3392230.35</v>
      </c>
      <c r="AS16" s="7"/>
    </row>
    <row r="17" spans="1:45" s="20" customFormat="1" ht="16.5" customHeight="1">
      <c r="A17" s="92" t="s">
        <v>94</v>
      </c>
      <c r="B17" s="93"/>
      <c r="C17" s="94"/>
      <c r="D17" s="23">
        <v>220</v>
      </c>
      <c r="E17" s="16">
        <f t="shared" si="2"/>
        <v>657352.54</v>
      </c>
      <c r="F17" s="16">
        <f>SUM(F19:F21)</f>
        <v>647092.54</v>
      </c>
      <c r="G17" s="16">
        <f>SUM(G19:G21)</f>
        <v>0</v>
      </c>
      <c r="H17" s="16">
        <f>SUM(H19:H21)</f>
        <v>30000</v>
      </c>
      <c r="I17" s="16">
        <f>SUM(I19:I21)</f>
        <v>0</v>
      </c>
      <c r="J17" s="16">
        <f>SUM(J19:J21)</f>
        <v>617092.54</v>
      </c>
      <c r="K17" s="45">
        <f>SUM(L17:AN17)</f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45">
        <f>AE19+AE20+AE21</f>
        <v>0</v>
      </c>
      <c r="AF17" s="45">
        <f>AF19+AF20+AF21</f>
        <v>0</v>
      </c>
      <c r="AG17" s="17"/>
      <c r="AH17" s="17"/>
      <c r="AI17" s="17"/>
      <c r="AJ17" s="17"/>
      <c r="AK17" s="17"/>
      <c r="AL17" s="17"/>
      <c r="AM17" s="17"/>
      <c r="AN17" s="17"/>
      <c r="AO17" s="16">
        <f>SUM(AO18:AO21)</f>
        <v>0</v>
      </c>
      <c r="AP17" s="16">
        <f>SUM(AP18:AP21)</f>
        <v>0</v>
      </c>
      <c r="AQ17" s="16">
        <f>SUM(AQ18:AQ21)</f>
        <v>10260</v>
      </c>
      <c r="AR17" s="17">
        <f t="shared" si="1"/>
        <v>657352.54</v>
      </c>
      <c r="AS17" s="7"/>
    </row>
    <row r="18" spans="1:45" s="20" customFormat="1" ht="16.5" customHeight="1">
      <c r="A18" s="89" t="s">
        <v>1</v>
      </c>
      <c r="B18" s="90"/>
      <c r="C18" s="91"/>
      <c r="D18" s="23"/>
      <c r="E18" s="16">
        <f>F18+K18+AO18</f>
        <v>0</v>
      </c>
      <c r="F18" s="16">
        <f>H18+I18</f>
        <v>0</v>
      </c>
      <c r="G18" s="16"/>
      <c r="H18" s="17"/>
      <c r="I18" s="17"/>
      <c r="J18" s="17"/>
      <c r="K18" s="45">
        <f t="shared" si="5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41"/>
      <c r="AF18" s="41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>
        <f t="shared" si="1"/>
        <v>0</v>
      </c>
      <c r="AS18" s="7"/>
    </row>
    <row r="19" spans="1:45" s="20" customFormat="1" ht="13.5" customHeight="1">
      <c r="A19" s="92" t="s">
        <v>34</v>
      </c>
      <c r="B19" s="93"/>
      <c r="C19" s="94"/>
      <c r="D19" s="23">
        <v>221</v>
      </c>
      <c r="E19" s="16">
        <f>F19+K19+AQ19</f>
        <v>45760</v>
      </c>
      <c r="F19" s="16">
        <f>SUM(H19:J19)</f>
        <v>35500</v>
      </c>
      <c r="G19" s="16"/>
      <c r="H19" s="75">
        <v>30000</v>
      </c>
      <c r="I19" s="17"/>
      <c r="J19" s="17">
        <v>5500</v>
      </c>
      <c r="K19" s="45">
        <f t="shared" si="5"/>
        <v>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41"/>
      <c r="AF19" s="4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41">
        <v>10260</v>
      </c>
      <c r="AR19" s="17">
        <f t="shared" si="1"/>
        <v>45760</v>
      </c>
      <c r="AS19" s="7"/>
    </row>
    <row r="20" spans="1:45" s="20" customFormat="1" ht="15.75" customHeight="1">
      <c r="A20" s="92" t="s">
        <v>35</v>
      </c>
      <c r="B20" s="93"/>
      <c r="C20" s="94"/>
      <c r="D20" s="23">
        <v>222</v>
      </c>
      <c r="E20" s="16">
        <f>F20+K20+AO20</f>
        <v>0</v>
      </c>
      <c r="F20" s="16">
        <f aca="true" t="shared" si="6" ref="F20:F28">SUM(H20:J20)</f>
        <v>0</v>
      </c>
      <c r="G20" s="16"/>
      <c r="H20" s="17"/>
      <c r="I20" s="17"/>
      <c r="J20" s="17"/>
      <c r="K20" s="45">
        <f t="shared" si="5"/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41"/>
      <c r="AF20" s="41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>
        <f t="shared" si="1"/>
        <v>0</v>
      </c>
      <c r="AS20" s="7"/>
    </row>
    <row r="21" spans="1:45" s="20" customFormat="1" ht="14.25" customHeight="1">
      <c r="A21" s="92" t="s">
        <v>36</v>
      </c>
      <c r="B21" s="93"/>
      <c r="C21" s="94"/>
      <c r="D21" s="23">
        <v>223</v>
      </c>
      <c r="E21" s="16">
        <f>F21+K21+AQ21</f>
        <v>611592.54</v>
      </c>
      <c r="F21" s="16">
        <f t="shared" si="6"/>
        <v>611592.54</v>
      </c>
      <c r="G21" s="16">
        <f>SUM(G23:G26)</f>
        <v>0</v>
      </c>
      <c r="H21" s="16">
        <f>SUM(H23:H26)</f>
        <v>0</v>
      </c>
      <c r="I21" s="16">
        <f>SUM(I23:I26)</f>
        <v>0</v>
      </c>
      <c r="J21" s="45">
        <f>SUM(J23:J26)</f>
        <v>611592.54</v>
      </c>
      <c r="K21" s="45">
        <f>SUM(L21:AN21)</f>
        <v>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41"/>
      <c r="AF21" s="41"/>
      <c r="AG21" s="45">
        <f>SUM(AG23:AG26)</f>
        <v>0</v>
      </c>
      <c r="AH21" s="17"/>
      <c r="AI21" s="17"/>
      <c r="AJ21" s="17"/>
      <c r="AK21" s="17"/>
      <c r="AL21" s="17"/>
      <c r="AM21" s="17"/>
      <c r="AN21" s="17"/>
      <c r="AO21" s="16">
        <f>SUM(AO23:AO26)</f>
        <v>0</v>
      </c>
      <c r="AP21" s="17"/>
      <c r="AQ21" s="17"/>
      <c r="AR21" s="16">
        <f t="shared" si="1"/>
        <v>611592.54</v>
      </c>
      <c r="AS21" s="7"/>
    </row>
    <row r="22" spans="1:45" s="20" customFormat="1" ht="15">
      <c r="A22" s="128" t="s">
        <v>6</v>
      </c>
      <c r="B22" s="129"/>
      <c r="C22" s="130"/>
      <c r="D22" s="23"/>
      <c r="E22" s="16">
        <f aca="true" t="shared" si="7" ref="E22:E27">F22+K22+AO22</f>
        <v>0</v>
      </c>
      <c r="F22" s="16">
        <f t="shared" si="6"/>
        <v>0</v>
      </c>
      <c r="G22" s="16"/>
      <c r="H22" s="17"/>
      <c r="I22" s="17"/>
      <c r="J22" s="17"/>
      <c r="K22" s="45">
        <f t="shared" si="5"/>
        <v>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41"/>
      <c r="AF22" s="41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>
        <f t="shared" si="1"/>
        <v>0</v>
      </c>
      <c r="AS22" s="7"/>
    </row>
    <row r="23" spans="1:45" s="20" customFormat="1" ht="15">
      <c r="A23" s="128" t="s">
        <v>136</v>
      </c>
      <c r="B23" s="129"/>
      <c r="C23" s="130"/>
      <c r="D23" s="23"/>
      <c r="E23" s="16">
        <f t="shared" si="7"/>
        <v>467815</v>
      </c>
      <c r="F23" s="16">
        <f t="shared" si="6"/>
        <v>467815</v>
      </c>
      <c r="G23" s="16"/>
      <c r="H23" s="17"/>
      <c r="I23" s="17"/>
      <c r="J23" s="17">
        <v>467815</v>
      </c>
      <c r="K23" s="45">
        <f t="shared" si="5"/>
        <v>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41"/>
      <c r="AF23" s="41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>
        <f t="shared" si="1"/>
        <v>467815</v>
      </c>
      <c r="AS23" s="7"/>
    </row>
    <row r="24" spans="1:45" s="20" customFormat="1" ht="15">
      <c r="A24" s="128" t="s">
        <v>137</v>
      </c>
      <c r="B24" s="129"/>
      <c r="C24" s="130"/>
      <c r="D24" s="23"/>
      <c r="E24" s="16">
        <f t="shared" si="7"/>
        <v>0</v>
      </c>
      <c r="F24" s="16">
        <f t="shared" si="6"/>
        <v>0</v>
      </c>
      <c r="G24" s="16"/>
      <c r="H24" s="17"/>
      <c r="I24" s="17"/>
      <c r="J24" s="17"/>
      <c r="K24" s="45">
        <f t="shared" si="5"/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41"/>
      <c r="AF24" s="41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>
        <f t="shared" si="1"/>
        <v>0</v>
      </c>
      <c r="AS24" s="7"/>
    </row>
    <row r="25" spans="1:45" s="20" customFormat="1" ht="15">
      <c r="A25" s="128" t="s">
        <v>138</v>
      </c>
      <c r="B25" s="129"/>
      <c r="C25" s="130"/>
      <c r="D25" s="23"/>
      <c r="E25" s="16">
        <f t="shared" si="7"/>
        <v>113777.54</v>
      </c>
      <c r="F25" s="16">
        <f t="shared" si="6"/>
        <v>113777.54</v>
      </c>
      <c r="G25" s="16"/>
      <c r="H25" s="17"/>
      <c r="I25" s="17"/>
      <c r="J25" s="17">
        <v>113777.54</v>
      </c>
      <c r="K25" s="45">
        <f t="shared" si="5"/>
        <v>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41"/>
      <c r="AF25" s="41"/>
      <c r="AG25" s="4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>
        <f t="shared" si="1"/>
        <v>113777.54</v>
      </c>
      <c r="AS25" s="7"/>
    </row>
    <row r="26" spans="1:45" s="20" customFormat="1" ht="31.5" customHeight="1">
      <c r="A26" s="131" t="s">
        <v>139</v>
      </c>
      <c r="B26" s="132"/>
      <c r="C26" s="133"/>
      <c r="D26" s="23"/>
      <c r="E26" s="16">
        <f t="shared" si="7"/>
        <v>30000</v>
      </c>
      <c r="F26" s="16">
        <f t="shared" si="6"/>
        <v>30000</v>
      </c>
      <c r="G26" s="16"/>
      <c r="H26" s="17"/>
      <c r="I26" s="17"/>
      <c r="J26" s="69">
        <v>30000</v>
      </c>
      <c r="K26" s="57">
        <f>SUM(L26:AN26)</f>
        <v>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41"/>
      <c r="AF26" s="41"/>
      <c r="AG26" s="69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>
        <f t="shared" si="1"/>
        <v>30000</v>
      </c>
      <c r="AS26" s="7"/>
    </row>
    <row r="27" spans="1:45" s="20" customFormat="1" ht="30" customHeight="1" hidden="1">
      <c r="A27" s="92" t="s">
        <v>37</v>
      </c>
      <c r="B27" s="93"/>
      <c r="C27" s="94"/>
      <c r="D27" s="23">
        <v>224</v>
      </c>
      <c r="E27" s="16">
        <f t="shared" si="7"/>
        <v>0</v>
      </c>
      <c r="F27" s="16">
        <f t="shared" si="6"/>
        <v>0</v>
      </c>
      <c r="G27" s="16"/>
      <c r="H27" s="17"/>
      <c r="I27" s="17"/>
      <c r="J27" s="17"/>
      <c r="K27" s="57">
        <f t="shared" si="5"/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41"/>
      <c r="AF27" s="41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>
        <f t="shared" si="1"/>
        <v>0</v>
      </c>
      <c r="AS27" s="7"/>
    </row>
    <row r="28" spans="1:45" s="20" customFormat="1" ht="30.75" customHeight="1">
      <c r="A28" s="92" t="s">
        <v>38</v>
      </c>
      <c r="B28" s="93"/>
      <c r="C28" s="94"/>
      <c r="D28" s="23">
        <v>225</v>
      </c>
      <c r="E28" s="16">
        <f aca="true" t="shared" si="8" ref="E28:E34">F28+K28+AQ28</f>
        <v>16000</v>
      </c>
      <c r="F28" s="16">
        <f t="shared" si="6"/>
        <v>16000</v>
      </c>
      <c r="G28" s="16">
        <f>SUM(G30:G33)</f>
        <v>0</v>
      </c>
      <c r="H28" s="16">
        <f>SUM(H30:H33)</f>
        <v>0</v>
      </c>
      <c r="I28" s="16">
        <f>SUM(I30:I33)</f>
        <v>0</v>
      </c>
      <c r="J28" s="16">
        <f>SUM(J30:J33)</f>
        <v>16000</v>
      </c>
      <c r="K28" s="57">
        <f t="shared" si="5"/>
        <v>0</v>
      </c>
      <c r="L28" s="16"/>
      <c r="M28" s="16">
        <f aca="true" t="shared" si="9" ref="M28:AR28">SUM(M29:M33)</f>
        <v>0</v>
      </c>
      <c r="N28" s="16">
        <f t="shared" si="9"/>
        <v>0</v>
      </c>
      <c r="O28" s="16">
        <f t="shared" si="9"/>
        <v>0</v>
      </c>
      <c r="P28" s="16">
        <f t="shared" si="9"/>
        <v>0</v>
      </c>
      <c r="Q28" s="16">
        <f t="shared" si="9"/>
        <v>0</v>
      </c>
      <c r="R28" s="16">
        <f t="shared" si="9"/>
        <v>0</v>
      </c>
      <c r="S28" s="16">
        <f t="shared" si="9"/>
        <v>0</v>
      </c>
      <c r="T28" s="16">
        <f t="shared" si="9"/>
        <v>0</v>
      </c>
      <c r="U28" s="16">
        <f t="shared" si="9"/>
        <v>0</v>
      </c>
      <c r="V28" s="16">
        <f t="shared" si="9"/>
        <v>0</v>
      </c>
      <c r="W28" s="16">
        <f t="shared" si="9"/>
        <v>0</v>
      </c>
      <c r="X28" s="16">
        <f t="shared" si="9"/>
        <v>0</v>
      </c>
      <c r="Y28" s="16">
        <f t="shared" si="9"/>
        <v>0</v>
      </c>
      <c r="Z28" s="16">
        <f t="shared" si="9"/>
        <v>0</v>
      </c>
      <c r="AA28" s="16">
        <f t="shared" si="9"/>
        <v>0</v>
      </c>
      <c r="AB28" s="16">
        <f t="shared" si="9"/>
        <v>0</v>
      </c>
      <c r="AC28" s="16">
        <f t="shared" si="9"/>
        <v>0</v>
      </c>
      <c r="AD28" s="16">
        <f t="shared" si="9"/>
        <v>0</v>
      </c>
      <c r="AE28" s="16">
        <f t="shared" si="9"/>
        <v>0</v>
      </c>
      <c r="AF28" s="16"/>
      <c r="AG28" s="45">
        <f t="shared" si="9"/>
        <v>0</v>
      </c>
      <c r="AH28" s="16">
        <f t="shared" si="9"/>
        <v>0</v>
      </c>
      <c r="AI28" s="16">
        <f t="shared" si="9"/>
        <v>0</v>
      </c>
      <c r="AJ28" s="16">
        <f t="shared" si="9"/>
        <v>0</v>
      </c>
      <c r="AK28" s="16">
        <f t="shared" si="9"/>
        <v>0</v>
      </c>
      <c r="AL28" s="16">
        <f t="shared" si="9"/>
        <v>0</v>
      </c>
      <c r="AM28" s="16">
        <f t="shared" si="9"/>
        <v>0</v>
      </c>
      <c r="AN28" s="16">
        <f t="shared" si="9"/>
        <v>0</v>
      </c>
      <c r="AO28" s="16">
        <f t="shared" si="9"/>
        <v>0</v>
      </c>
      <c r="AP28" s="16">
        <f t="shared" si="9"/>
        <v>0</v>
      </c>
      <c r="AQ28" s="16">
        <f t="shared" si="9"/>
        <v>0</v>
      </c>
      <c r="AR28" s="16">
        <f t="shared" si="9"/>
        <v>16000</v>
      </c>
      <c r="AS28" s="7"/>
    </row>
    <row r="29" spans="1:45" s="20" customFormat="1" ht="15">
      <c r="A29" s="128" t="s">
        <v>6</v>
      </c>
      <c r="B29" s="129"/>
      <c r="C29" s="130"/>
      <c r="D29" s="23"/>
      <c r="E29" s="16">
        <f t="shared" si="8"/>
        <v>0</v>
      </c>
      <c r="F29" s="16">
        <f>H29+I29</f>
        <v>0</v>
      </c>
      <c r="G29" s="16"/>
      <c r="H29" s="17"/>
      <c r="I29" s="17"/>
      <c r="J29" s="17"/>
      <c r="K29" s="45">
        <f t="shared" si="5"/>
        <v>0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41"/>
      <c r="AF29" s="41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>
        <f aca="true" t="shared" si="10" ref="AR29:AR55">E29</f>
        <v>0</v>
      </c>
      <c r="AS29" s="7"/>
    </row>
    <row r="30" spans="1:45" s="20" customFormat="1" ht="15">
      <c r="A30" s="128" t="s">
        <v>140</v>
      </c>
      <c r="B30" s="129"/>
      <c r="C30" s="130"/>
      <c r="D30" s="23"/>
      <c r="E30" s="16">
        <f t="shared" si="8"/>
        <v>0</v>
      </c>
      <c r="F30" s="16">
        <f>SUM(H30:J30)</f>
        <v>0</v>
      </c>
      <c r="G30" s="16"/>
      <c r="H30" s="17"/>
      <c r="I30" s="17"/>
      <c r="J30" s="17"/>
      <c r="K30" s="45">
        <f t="shared" si="5"/>
        <v>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>
        <f t="shared" si="10"/>
        <v>0</v>
      </c>
      <c r="AS30" s="7"/>
    </row>
    <row r="31" spans="1:45" s="20" customFormat="1" ht="15">
      <c r="A31" s="128" t="s">
        <v>141</v>
      </c>
      <c r="B31" s="129"/>
      <c r="C31" s="130"/>
      <c r="D31" s="23"/>
      <c r="E31" s="16">
        <f t="shared" si="8"/>
        <v>0</v>
      </c>
      <c r="F31" s="16">
        <f>SUM(H31:J31)</f>
        <v>0</v>
      </c>
      <c r="G31" s="16"/>
      <c r="H31" s="17"/>
      <c r="I31" s="17"/>
      <c r="J31" s="17"/>
      <c r="K31" s="45">
        <f t="shared" si="5"/>
        <v>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>
        <f t="shared" si="10"/>
        <v>0</v>
      </c>
      <c r="AS31" s="7"/>
    </row>
    <row r="32" spans="1:45" s="20" customFormat="1" ht="15">
      <c r="A32" s="128" t="s">
        <v>146</v>
      </c>
      <c r="B32" s="129"/>
      <c r="C32" s="130"/>
      <c r="D32" s="23"/>
      <c r="E32" s="16">
        <f t="shared" si="8"/>
        <v>0</v>
      </c>
      <c r="F32" s="16">
        <f>SUM(H32:J32)</f>
        <v>0</v>
      </c>
      <c r="G32" s="16"/>
      <c r="H32" s="17"/>
      <c r="I32" s="17"/>
      <c r="J32" s="17"/>
      <c r="K32" s="45">
        <f t="shared" si="5"/>
        <v>0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>
        <f t="shared" si="10"/>
        <v>0</v>
      </c>
      <c r="AS32" s="7"/>
    </row>
    <row r="33" spans="1:45" s="20" customFormat="1" ht="31.5" customHeight="1">
      <c r="A33" s="131" t="s">
        <v>142</v>
      </c>
      <c r="B33" s="132"/>
      <c r="C33" s="133"/>
      <c r="D33" s="23"/>
      <c r="E33" s="70">
        <f t="shared" si="8"/>
        <v>16000</v>
      </c>
      <c r="F33" s="70">
        <f>SUM(H33:J33)</f>
        <v>16000</v>
      </c>
      <c r="G33" s="70"/>
      <c r="H33" s="71"/>
      <c r="I33" s="71"/>
      <c r="J33" s="71">
        <v>16000</v>
      </c>
      <c r="K33" s="57">
        <f t="shared" si="5"/>
        <v>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72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1">
        <f t="shared" si="10"/>
        <v>16000</v>
      </c>
      <c r="AS33" s="7"/>
    </row>
    <row r="34" spans="1:45" s="20" customFormat="1" ht="15.75" customHeight="1">
      <c r="A34" s="92" t="s">
        <v>39</v>
      </c>
      <c r="B34" s="93"/>
      <c r="C34" s="94"/>
      <c r="D34" s="23">
        <v>226</v>
      </c>
      <c r="E34" s="16">
        <f t="shared" si="8"/>
        <v>2095620</v>
      </c>
      <c r="F34" s="16">
        <f>SUM(H34:J34)</f>
        <v>170500</v>
      </c>
      <c r="G34" s="16"/>
      <c r="H34" s="17">
        <v>145500</v>
      </c>
      <c r="I34" s="17"/>
      <c r="J34" s="17">
        <v>25000</v>
      </c>
      <c r="K34" s="45">
        <f>SUM(L34:AN34)</f>
        <v>104880</v>
      </c>
      <c r="L34" s="17"/>
      <c r="M34" s="41"/>
      <c r="N34" s="41"/>
      <c r="O34" s="17"/>
      <c r="P34" s="41"/>
      <c r="Q34" s="41"/>
      <c r="R34" s="17">
        <v>104880</v>
      </c>
      <c r="S34" s="6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41"/>
      <c r="AH34" s="17"/>
      <c r="AI34" s="17"/>
      <c r="AJ34" s="17"/>
      <c r="AK34" s="17"/>
      <c r="AL34" s="17"/>
      <c r="AM34" s="17"/>
      <c r="AN34" s="17"/>
      <c r="AO34" s="17"/>
      <c r="AP34" s="17"/>
      <c r="AQ34" s="66">
        <v>1820240</v>
      </c>
      <c r="AR34" s="17">
        <f t="shared" si="10"/>
        <v>2095620</v>
      </c>
      <c r="AS34" s="7"/>
    </row>
    <row r="35" spans="1:45" s="20" customFormat="1" ht="32.25" customHeight="1">
      <c r="A35" s="92" t="s">
        <v>95</v>
      </c>
      <c r="B35" s="93"/>
      <c r="C35" s="94"/>
      <c r="D35" s="23">
        <v>240</v>
      </c>
      <c r="E35" s="16">
        <f>F35+K35+AO35</f>
        <v>0</v>
      </c>
      <c r="F35" s="16">
        <f>H35+I35</f>
        <v>0</v>
      </c>
      <c r="G35" s="16"/>
      <c r="H35" s="17"/>
      <c r="I35" s="17"/>
      <c r="J35" s="17"/>
      <c r="K35" s="57">
        <f t="shared" si="5"/>
        <v>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>
        <f t="shared" si="10"/>
        <v>0</v>
      </c>
      <c r="AS35" s="7"/>
    </row>
    <row r="36" spans="1:45" s="20" customFormat="1" ht="12.75" customHeight="1">
      <c r="A36" s="89" t="s">
        <v>1</v>
      </c>
      <c r="B36" s="90"/>
      <c r="C36" s="91"/>
      <c r="D36" s="23"/>
      <c r="E36" s="16">
        <f>F36+K36+AO36</f>
        <v>0</v>
      </c>
      <c r="F36" s="16">
        <f>H36+I36</f>
        <v>0</v>
      </c>
      <c r="G36" s="16"/>
      <c r="H36" s="17"/>
      <c r="I36" s="17"/>
      <c r="J36" s="17"/>
      <c r="K36" s="57">
        <f t="shared" si="5"/>
        <v>0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>
        <f t="shared" si="10"/>
        <v>0</v>
      </c>
      <c r="AS36" s="7"/>
    </row>
    <row r="37" spans="1:45" s="20" customFormat="1" ht="48.75" customHeight="1" hidden="1">
      <c r="A37" s="92" t="s">
        <v>40</v>
      </c>
      <c r="B37" s="93"/>
      <c r="C37" s="94"/>
      <c r="D37" s="23">
        <v>241</v>
      </c>
      <c r="E37" s="16">
        <f>F37+K37+AO37</f>
        <v>0</v>
      </c>
      <c r="F37" s="16">
        <f>H37+I37</f>
        <v>0</v>
      </c>
      <c r="G37" s="16"/>
      <c r="H37" s="17"/>
      <c r="I37" s="17"/>
      <c r="J37" s="17"/>
      <c r="K37" s="57">
        <f t="shared" si="5"/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>
        <f t="shared" si="10"/>
        <v>0</v>
      </c>
      <c r="AS37" s="7"/>
    </row>
    <row r="38" spans="1:45" s="20" customFormat="1" ht="19.5" customHeight="1" hidden="1">
      <c r="A38" s="92" t="s">
        <v>96</v>
      </c>
      <c r="B38" s="93"/>
      <c r="C38" s="94"/>
      <c r="D38" s="23">
        <v>260</v>
      </c>
      <c r="E38" s="16">
        <f>F38+K38+AO38</f>
        <v>0</v>
      </c>
      <c r="F38" s="16">
        <f>H38+I38</f>
        <v>0</v>
      </c>
      <c r="G38" s="16"/>
      <c r="H38" s="17"/>
      <c r="I38" s="17"/>
      <c r="J38" s="17"/>
      <c r="K38" s="57">
        <f t="shared" si="5"/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>
        <f t="shared" si="10"/>
        <v>0</v>
      </c>
      <c r="AS38" s="7"/>
    </row>
    <row r="39" spans="1:45" s="20" customFormat="1" ht="19.5" customHeight="1" hidden="1">
      <c r="A39" s="89" t="s">
        <v>1</v>
      </c>
      <c r="B39" s="90"/>
      <c r="C39" s="91"/>
      <c r="D39" s="23"/>
      <c r="E39" s="16">
        <f>F39+K39+AO39</f>
        <v>0</v>
      </c>
      <c r="F39" s="16">
        <f>H39+I39</f>
        <v>0</v>
      </c>
      <c r="G39" s="16"/>
      <c r="H39" s="17"/>
      <c r="I39" s="17"/>
      <c r="J39" s="17"/>
      <c r="K39" s="57">
        <f t="shared" si="5"/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>
        <f t="shared" si="10"/>
        <v>0</v>
      </c>
      <c r="AS39" s="7"/>
    </row>
    <row r="40" spans="1:45" s="20" customFormat="1" ht="28.5" customHeight="1" hidden="1">
      <c r="A40" s="92" t="s">
        <v>41</v>
      </c>
      <c r="B40" s="93"/>
      <c r="C40" s="94"/>
      <c r="D40" s="23">
        <v>262</v>
      </c>
      <c r="E40" s="16">
        <f>F40+AO40</f>
        <v>0</v>
      </c>
      <c r="F40" s="16">
        <f>H40+I40+K40</f>
        <v>0</v>
      </c>
      <c r="G40" s="16"/>
      <c r="H40" s="17"/>
      <c r="I40" s="17"/>
      <c r="J40" s="17"/>
      <c r="K40" s="57">
        <f t="shared" si="5"/>
        <v>0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>
        <f t="shared" si="10"/>
        <v>0</v>
      </c>
      <c r="AS40" s="7"/>
    </row>
    <row r="41" spans="1:45" s="20" customFormat="1" ht="45" customHeight="1" hidden="1">
      <c r="A41" s="92" t="s">
        <v>42</v>
      </c>
      <c r="B41" s="93"/>
      <c r="C41" s="94"/>
      <c r="D41" s="23">
        <v>263</v>
      </c>
      <c r="E41" s="16">
        <f>F41+K41+AO41</f>
        <v>0</v>
      </c>
      <c r="F41" s="16">
        <f>H41+I41</f>
        <v>0</v>
      </c>
      <c r="G41" s="16"/>
      <c r="H41" s="17"/>
      <c r="I41" s="17"/>
      <c r="J41" s="17"/>
      <c r="K41" s="57">
        <f t="shared" si="5"/>
        <v>0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>
        <f t="shared" si="10"/>
        <v>0</v>
      </c>
      <c r="AS41" s="7"/>
    </row>
    <row r="42" spans="1:45" s="20" customFormat="1" ht="19.5" customHeight="1">
      <c r="A42" s="92" t="s">
        <v>43</v>
      </c>
      <c r="B42" s="93"/>
      <c r="C42" s="94"/>
      <c r="D42" s="23">
        <v>290</v>
      </c>
      <c r="E42" s="16">
        <f aca="true" t="shared" si="11" ref="E42:E53">F42+K42+AQ42</f>
        <v>105269</v>
      </c>
      <c r="F42" s="16">
        <f>SUM(H42:J42)</f>
        <v>105269</v>
      </c>
      <c r="G42" s="16"/>
      <c r="H42" s="17"/>
      <c r="I42" s="17"/>
      <c r="J42" s="17">
        <v>105269</v>
      </c>
      <c r="K42" s="45">
        <f t="shared" si="5"/>
        <v>0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41"/>
      <c r="AR42" s="17">
        <f t="shared" si="10"/>
        <v>105269</v>
      </c>
      <c r="AS42" s="7"/>
    </row>
    <row r="43" spans="1:45" s="20" customFormat="1" ht="27.75" customHeight="1">
      <c r="A43" s="92" t="s">
        <v>97</v>
      </c>
      <c r="B43" s="93"/>
      <c r="C43" s="94"/>
      <c r="D43" s="23">
        <v>300</v>
      </c>
      <c r="E43" s="16">
        <f t="shared" si="11"/>
        <v>0</v>
      </c>
      <c r="F43" s="16">
        <f>H43+I43</f>
        <v>0</v>
      </c>
      <c r="G43" s="16"/>
      <c r="H43" s="17"/>
      <c r="I43" s="17"/>
      <c r="J43" s="17"/>
      <c r="K43" s="57">
        <f t="shared" si="5"/>
        <v>0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>
        <f t="shared" si="10"/>
        <v>0</v>
      </c>
      <c r="AS43" s="7"/>
    </row>
    <row r="44" spans="1:45" s="20" customFormat="1" ht="20.25" customHeight="1">
      <c r="A44" s="89" t="s">
        <v>1</v>
      </c>
      <c r="B44" s="90"/>
      <c r="C44" s="91"/>
      <c r="D44" s="23"/>
      <c r="E44" s="16">
        <f t="shared" si="11"/>
        <v>0</v>
      </c>
      <c r="F44" s="16">
        <f>H44+I44</f>
        <v>0</v>
      </c>
      <c r="G44" s="16"/>
      <c r="H44" s="17"/>
      <c r="I44" s="17"/>
      <c r="J44" s="17"/>
      <c r="K44" s="57">
        <f t="shared" si="5"/>
        <v>0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>
        <f t="shared" si="10"/>
        <v>0</v>
      </c>
      <c r="AS44" s="7"/>
    </row>
    <row r="45" spans="1:45" s="20" customFormat="1" ht="27.75" customHeight="1">
      <c r="A45" s="92" t="s">
        <v>44</v>
      </c>
      <c r="B45" s="93"/>
      <c r="C45" s="94"/>
      <c r="D45" s="23">
        <v>310</v>
      </c>
      <c r="E45" s="16">
        <f t="shared" si="11"/>
        <v>877000</v>
      </c>
      <c r="F45" s="16">
        <f>H45+I45</f>
        <v>877000</v>
      </c>
      <c r="G45" s="16"/>
      <c r="H45" s="17">
        <v>877000</v>
      </c>
      <c r="I45" s="17"/>
      <c r="J45" s="17"/>
      <c r="K45" s="57">
        <f t="shared" si="5"/>
        <v>0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>
        <f t="shared" si="10"/>
        <v>877000</v>
      </c>
      <c r="AS45" s="7"/>
    </row>
    <row r="46" spans="1:45" s="20" customFormat="1" ht="30" customHeight="1">
      <c r="A46" s="92" t="s">
        <v>45</v>
      </c>
      <c r="B46" s="93"/>
      <c r="C46" s="94"/>
      <c r="D46" s="24">
        <v>320</v>
      </c>
      <c r="E46" s="16">
        <f t="shared" si="11"/>
        <v>0</v>
      </c>
      <c r="F46" s="16">
        <f>H46+I46</f>
        <v>0</v>
      </c>
      <c r="G46" s="59"/>
      <c r="H46" s="18"/>
      <c r="I46" s="17"/>
      <c r="J46" s="17"/>
      <c r="K46" s="57">
        <f t="shared" si="5"/>
        <v>0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>
        <f t="shared" si="10"/>
        <v>0</v>
      </c>
      <c r="AS46" s="7"/>
    </row>
    <row r="47" spans="1:45" s="20" customFormat="1" ht="28.5" customHeight="1">
      <c r="A47" s="92" t="s">
        <v>46</v>
      </c>
      <c r="B47" s="93"/>
      <c r="C47" s="94"/>
      <c r="D47" s="25">
        <v>330</v>
      </c>
      <c r="E47" s="16">
        <f t="shared" si="11"/>
        <v>0</v>
      </c>
      <c r="F47" s="16">
        <f>H47+I47</f>
        <v>0</v>
      </c>
      <c r="G47" s="59"/>
      <c r="H47" s="18"/>
      <c r="I47" s="17"/>
      <c r="J47" s="17"/>
      <c r="K47" s="57">
        <f t="shared" si="5"/>
        <v>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>
        <f t="shared" si="10"/>
        <v>0</v>
      </c>
      <c r="AS47" s="7"/>
    </row>
    <row r="48" spans="1:45" s="20" customFormat="1" ht="28.5" customHeight="1">
      <c r="A48" s="92" t="s">
        <v>47</v>
      </c>
      <c r="B48" s="93"/>
      <c r="C48" s="94"/>
      <c r="D48" s="23">
        <v>340</v>
      </c>
      <c r="E48" s="16">
        <f t="shared" si="11"/>
        <v>517216</v>
      </c>
      <c r="F48" s="16">
        <f>SUM(F50:F53)</f>
        <v>204536</v>
      </c>
      <c r="G48" s="16">
        <f>SUM(G50:G53)</f>
        <v>0</v>
      </c>
      <c r="H48" s="16">
        <f>SUM(H50:H53)</f>
        <v>80284</v>
      </c>
      <c r="I48" s="16">
        <f>SUM(I50:I53)</f>
        <v>0</v>
      </c>
      <c r="J48" s="16">
        <f>SUM(J50:J53)</f>
        <v>124252</v>
      </c>
      <c r="K48" s="57">
        <f t="shared" si="5"/>
        <v>252680</v>
      </c>
      <c r="L48" s="17"/>
      <c r="M48" s="17">
        <f aca="true" t="shared" si="12" ref="M48:AN48">SUM(M50:M53)</f>
        <v>0</v>
      </c>
      <c r="N48" s="17">
        <f t="shared" si="12"/>
        <v>0</v>
      </c>
      <c r="O48" s="16">
        <f t="shared" si="12"/>
        <v>252680</v>
      </c>
      <c r="P48" s="16">
        <f t="shared" si="12"/>
        <v>0</v>
      </c>
      <c r="Q48" s="16">
        <f t="shared" si="12"/>
        <v>0</v>
      </c>
      <c r="R48" s="16">
        <f t="shared" si="12"/>
        <v>0</v>
      </c>
      <c r="S48" s="16">
        <f t="shared" si="12"/>
        <v>0</v>
      </c>
      <c r="T48" s="16">
        <f t="shared" si="12"/>
        <v>0</v>
      </c>
      <c r="U48" s="16">
        <f t="shared" si="12"/>
        <v>0</v>
      </c>
      <c r="V48" s="16">
        <f t="shared" si="12"/>
        <v>0</v>
      </c>
      <c r="W48" s="16"/>
      <c r="X48" s="16">
        <f t="shared" si="12"/>
        <v>0</v>
      </c>
      <c r="Y48" s="16">
        <f t="shared" si="12"/>
        <v>0</v>
      </c>
      <c r="Z48" s="16">
        <f t="shared" si="12"/>
        <v>0</v>
      </c>
      <c r="AA48" s="16">
        <f t="shared" si="12"/>
        <v>0</v>
      </c>
      <c r="AB48" s="16">
        <f t="shared" si="12"/>
        <v>0</v>
      </c>
      <c r="AC48" s="16"/>
      <c r="AD48" s="16">
        <f t="shared" si="12"/>
        <v>0</v>
      </c>
      <c r="AE48" s="16">
        <f t="shared" si="12"/>
        <v>0</v>
      </c>
      <c r="AF48" s="16"/>
      <c r="AG48" s="16">
        <f t="shared" si="12"/>
        <v>0</v>
      </c>
      <c r="AH48" s="16">
        <f t="shared" si="12"/>
        <v>0</v>
      </c>
      <c r="AI48" s="16">
        <f t="shared" si="12"/>
        <v>0</v>
      </c>
      <c r="AJ48" s="16"/>
      <c r="AK48" s="16"/>
      <c r="AL48" s="16"/>
      <c r="AM48" s="16">
        <f t="shared" si="12"/>
        <v>0</v>
      </c>
      <c r="AN48" s="16">
        <f t="shared" si="12"/>
        <v>0</v>
      </c>
      <c r="AO48" s="16">
        <f>SUM(AO50:AO53)</f>
        <v>0</v>
      </c>
      <c r="AP48" s="16"/>
      <c r="AQ48" s="16">
        <f>SUM(AQ50:AQ53)</f>
        <v>60000</v>
      </c>
      <c r="AR48" s="17">
        <f t="shared" si="10"/>
        <v>517216</v>
      </c>
      <c r="AS48" s="7"/>
    </row>
    <row r="49" spans="1:45" s="20" customFormat="1" ht="15">
      <c r="A49" s="128" t="s">
        <v>6</v>
      </c>
      <c r="B49" s="129"/>
      <c r="C49" s="130"/>
      <c r="D49" s="23"/>
      <c r="E49" s="16">
        <f t="shared" si="11"/>
        <v>0</v>
      </c>
      <c r="F49" s="16">
        <f>H49+I49</f>
        <v>0</v>
      </c>
      <c r="G49" s="16"/>
      <c r="H49" s="17"/>
      <c r="I49" s="17"/>
      <c r="J49" s="17"/>
      <c r="K49" s="45">
        <f t="shared" si="5"/>
        <v>0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>
        <f t="shared" si="10"/>
        <v>0</v>
      </c>
      <c r="AS49" s="7"/>
    </row>
    <row r="50" spans="1:45" s="20" customFormat="1" ht="15">
      <c r="A50" s="128" t="s">
        <v>143</v>
      </c>
      <c r="B50" s="129"/>
      <c r="C50" s="130"/>
      <c r="D50" s="23"/>
      <c r="E50" s="16">
        <f t="shared" si="11"/>
        <v>252680</v>
      </c>
      <c r="F50" s="16">
        <f>H50+I50</f>
        <v>0</v>
      </c>
      <c r="G50" s="16"/>
      <c r="H50" s="17"/>
      <c r="I50" s="17"/>
      <c r="J50" s="17"/>
      <c r="K50" s="45">
        <f t="shared" si="5"/>
        <v>252680</v>
      </c>
      <c r="L50" s="17"/>
      <c r="M50" s="17"/>
      <c r="N50" s="17"/>
      <c r="O50" s="17">
        <v>252680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>
        <f t="shared" si="10"/>
        <v>252680</v>
      </c>
      <c r="AS50" s="7"/>
    </row>
    <row r="51" spans="1:45" s="20" customFormat="1" ht="15">
      <c r="A51" s="128" t="s">
        <v>144</v>
      </c>
      <c r="B51" s="129"/>
      <c r="C51" s="130"/>
      <c r="D51" s="23"/>
      <c r="E51" s="16">
        <f t="shared" si="11"/>
        <v>124252</v>
      </c>
      <c r="F51" s="16">
        <f>SUM(H51:J51)</f>
        <v>124252</v>
      </c>
      <c r="G51" s="16"/>
      <c r="H51" s="17"/>
      <c r="I51" s="17"/>
      <c r="J51" s="17">
        <v>124252</v>
      </c>
      <c r="K51" s="45">
        <f t="shared" si="5"/>
        <v>0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>
        <f t="shared" si="10"/>
        <v>124252</v>
      </c>
      <c r="AS51" s="7"/>
    </row>
    <row r="52" spans="1:45" s="20" customFormat="1" ht="28.5" customHeight="1">
      <c r="A52" s="131" t="s">
        <v>145</v>
      </c>
      <c r="B52" s="132"/>
      <c r="C52" s="133"/>
      <c r="D52" s="23"/>
      <c r="E52" s="16">
        <f t="shared" si="11"/>
        <v>0</v>
      </c>
      <c r="F52" s="16">
        <f>SUM(H52:J52)</f>
        <v>0</v>
      </c>
      <c r="G52" s="16"/>
      <c r="H52" s="17"/>
      <c r="I52" s="17"/>
      <c r="J52" s="17"/>
      <c r="K52" s="45">
        <f t="shared" si="5"/>
        <v>0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>
        <f t="shared" si="10"/>
        <v>0</v>
      </c>
      <c r="AS52" s="7"/>
    </row>
    <row r="53" spans="1:45" s="20" customFormat="1" ht="28.5" customHeight="1">
      <c r="A53" s="131" t="s">
        <v>147</v>
      </c>
      <c r="B53" s="132"/>
      <c r="C53" s="133"/>
      <c r="D53" s="23"/>
      <c r="E53" s="16">
        <f t="shared" si="11"/>
        <v>140284</v>
      </c>
      <c r="F53" s="16">
        <f>SUM(H53:J53)</f>
        <v>80284</v>
      </c>
      <c r="G53" s="16"/>
      <c r="H53" s="17">
        <v>80284</v>
      </c>
      <c r="I53" s="17"/>
      <c r="J53" s="17"/>
      <c r="K53" s="45">
        <f t="shared" si="5"/>
        <v>0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>
        <v>60000</v>
      </c>
      <c r="AR53" s="17">
        <f t="shared" si="10"/>
        <v>140284</v>
      </c>
      <c r="AS53" s="7"/>
    </row>
    <row r="54" spans="1:45" s="20" customFormat="1" ht="15.75" customHeight="1">
      <c r="A54" s="134" t="s">
        <v>8</v>
      </c>
      <c r="B54" s="135"/>
      <c r="C54" s="136"/>
      <c r="D54" s="42"/>
      <c r="E54" s="16">
        <f>F54+K54+AO54</f>
        <v>0</v>
      </c>
      <c r="F54" s="16">
        <f>H54+I54</f>
        <v>0</v>
      </c>
      <c r="G54" s="16"/>
      <c r="H54" s="17"/>
      <c r="I54" s="17"/>
      <c r="J54" s="17"/>
      <c r="K54" s="45">
        <f t="shared" si="5"/>
        <v>0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>
        <f t="shared" si="10"/>
        <v>0</v>
      </c>
      <c r="AS54" s="7"/>
    </row>
    <row r="55" spans="1:45" s="20" customFormat="1" ht="17.25" customHeight="1">
      <c r="A55" s="88" t="s">
        <v>9</v>
      </c>
      <c r="B55" s="88"/>
      <c r="C55" s="88"/>
      <c r="D55" s="14" t="s">
        <v>29</v>
      </c>
      <c r="E55" s="16">
        <f>F55+K55+AO55</f>
        <v>0</v>
      </c>
      <c r="F55" s="16">
        <f>H55+I55</f>
        <v>0</v>
      </c>
      <c r="G55" s="16"/>
      <c r="H55" s="17"/>
      <c r="I55" s="17"/>
      <c r="J55" s="17"/>
      <c r="K55" s="45">
        <f t="shared" si="5"/>
        <v>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>
        <f t="shared" si="10"/>
        <v>0</v>
      </c>
      <c r="AS55" s="7"/>
    </row>
    <row r="56" spans="1:12" s="20" customFormat="1" ht="15">
      <c r="A56" s="8"/>
      <c r="B56" s="8"/>
      <c r="C56" s="8"/>
      <c r="D56" s="2"/>
      <c r="E56" s="19"/>
      <c r="F56" s="19"/>
      <c r="G56" s="19"/>
      <c r="H56" s="19"/>
      <c r="I56" s="8"/>
      <c r="J56" s="8"/>
      <c r="L56" s="8"/>
    </row>
    <row r="57" spans="1:40" s="20" customFormat="1" ht="15">
      <c r="A57" s="112" t="s">
        <v>164</v>
      </c>
      <c r="B57" s="112"/>
      <c r="C57" s="112"/>
      <c r="D57" s="112"/>
      <c r="E57" s="29"/>
      <c r="F57" s="96" t="s">
        <v>152</v>
      </c>
      <c r="G57" s="96"/>
      <c r="H57" s="96"/>
      <c r="I57" s="8"/>
      <c r="J57" s="8"/>
      <c r="L57" s="8"/>
      <c r="AN57" s="48"/>
    </row>
    <row r="58" spans="1:12" s="20" customFormat="1" ht="15">
      <c r="A58" s="112"/>
      <c r="B58" s="112"/>
      <c r="C58" s="112"/>
      <c r="D58" s="12"/>
      <c r="E58" s="43" t="s">
        <v>11</v>
      </c>
      <c r="F58" s="120" t="s">
        <v>10</v>
      </c>
      <c r="G58" s="120"/>
      <c r="H58" s="120"/>
      <c r="I58" s="3"/>
      <c r="J58" s="3"/>
      <c r="L58" s="3"/>
    </row>
    <row r="59" spans="1:12" s="20" customFormat="1" ht="15">
      <c r="A59" s="12"/>
      <c r="B59" s="12"/>
      <c r="C59" s="12"/>
      <c r="D59" s="12"/>
      <c r="E59" s="43"/>
      <c r="F59" s="3"/>
      <c r="G59" s="3"/>
      <c r="H59" s="3"/>
      <c r="I59" s="3"/>
      <c r="J59" s="3"/>
      <c r="L59" s="3"/>
    </row>
    <row r="60" spans="1:12" s="20" customFormat="1" ht="15">
      <c r="A60" s="112" t="s">
        <v>153</v>
      </c>
      <c r="B60" s="112"/>
      <c r="C60" s="112"/>
      <c r="D60" s="112"/>
      <c r="E60" s="44"/>
      <c r="F60" s="96" t="s">
        <v>154</v>
      </c>
      <c r="G60" s="96"/>
      <c r="H60" s="96"/>
      <c r="I60" s="8"/>
      <c r="J60" s="8"/>
      <c r="L60" s="8"/>
    </row>
    <row r="61" spans="4:12" s="20" customFormat="1" ht="15">
      <c r="D61" s="1"/>
      <c r="E61" s="3" t="s">
        <v>11</v>
      </c>
      <c r="F61" s="120" t="s">
        <v>10</v>
      </c>
      <c r="G61" s="120"/>
      <c r="H61" s="120"/>
      <c r="I61" s="3"/>
      <c r="J61" s="3"/>
      <c r="L61" s="3"/>
    </row>
    <row r="62" spans="1:12" s="20" customFormat="1" ht="15" hidden="1">
      <c r="A62" s="112" t="s">
        <v>98</v>
      </c>
      <c r="B62" s="112"/>
      <c r="C62" s="112"/>
      <c r="D62" s="112"/>
      <c r="E62" s="44"/>
      <c r="F62" s="96" t="s">
        <v>154</v>
      </c>
      <c r="G62" s="96"/>
      <c r="H62" s="96"/>
      <c r="I62" s="8"/>
      <c r="J62" s="8"/>
      <c r="L62" s="8"/>
    </row>
    <row r="63" spans="1:12" s="20" customFormat="1" ht="15" hidden="1">
      <c r="A63" s="112" t="s">
        <v>99</v>
      </c>
      <c r="B63" s="112"/>
      <c r="D63" s="1"/>
      <c r="E63" s="3" t="s">
        <v>11</v>
      </c>
      <c r="F63" s="120" t="s">
        <v>10</v>
      </c>
      <c r="G63" s="120"/>
      <c r="H63" s="120"/>
      <c r="I63" s="3"/>
      <c r="J63" s="3"/>
      <c r="L63" s="3"/>
    </row>
    <row r="64" s="20" customFormat="1" ht="15">
      <c r="D64" s="1"/>
    </row>
    <row r="65" s="20" customFormat="1" ht="15">
      <c r="D65" s="1"/>
    </row>
    <row r="66" s="20" customFormat="1" ht="15">
      <c r="D66" s="1"/>
    </row>
    <row r="67" spans="1:4" s="20" customFormat="1" ht="15">
      <c r="A67" s="117" t="s">
        <v>55</v>
      </c>
      <c r="B67" s="117"/>
      <c r="C67" s="117"/>
      <c r="D67" s="1"/>
    </row>
  </sheetData>
  <sheetProtection/>
  <mergeCells count="76">
    <mergeCell ref="F3:F4"/>
    <mergeCell ref="H3:J3"/>
    <mergeCell ref="K3:K4"/>
    <mergeCell ref="M3:AN3"/>
    <mergeCell ref="AO3:AO4"/>
    <mergeCell ref="AP3:AP4"/>
    <mergeCell ref="AQ3:AQ4"/>
    <mergeCell ref="AR3:AR4"/>
    <mergeCell ref="AS3:AS4"/>
    <mergeCell ref="A6:C6"/>
    <mergeCell ref="A7:C7"/>
    <mergeCell ref="A8:C8"/>
    <mergeCell ref="A2:C4"/>
    <mergeCell ref="D2:D4"/>
    <mergeCell ref="E2:E4"/>
    <mergeCell ref="F2:AS2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F60:H60"/>
    <mergeCell ref="F61:H61"/>
    <mergeCell ref="A51:C51"/>
    <mergeCell ref="A52:C52"/>
    <mergeCell ref="A53:C53"/>
    <mergeCell ref="A54:C54"/>
    <mergeCell ref="A55:C55"/>
    <mergeCell ref="A57:D57"/>
    <mergeCell ref="A5:C5"/>
    <mergeCell ref="A62:D62"/>
    <mergeCell ref="F62:H62"/>
    <mergeCell ref="A63:B63"/>
    <mergeCell ref="F63:H63"/>
    <mergeCell ref="A67:C67"/>
    <mergeCell ref="F57:H57"/>
    <mergeCell ref="A58:C58"/>
    <mergeCell ref="F58:H58"/>
    <mergeCell ref="A60:D60"/>
  </mergeCells>
  <printOptions/>
  <pageMargins left="0.31496062992125984" right="0.11811023622047245" top="0.15748031496062992" bottom="0.7480314960629921" header="0.31496062992125984" footer="0.31496062992125984"/>
  <pageSetup fitToHeight="1" fitToWidth="1" horizontalDpi="600" verticalDpi="600" orientation="portrait" paperSize="9" scale="21" r:id="rId1"/>
  <rowBreaks count="1" manualBreakCount="1">
    <brk id="55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74"/>
  <sheetViews>
    <sheetView zoomScalePageLayoutView="0" workbookViewId="0" topLeftCell="A1">
      <selection activeCell="B75" sqref="B75:B76"/>
    </sheetView>
  </sheetViews>
  <sheetFormatPr defaultColWidth="9.00390625" defaultRowHeight="12.75"/>
  <cols>
    <col min="5" max="7" width="12.00390625" style="0" hidden="1" customWidth="1"/>
    <col min="8" max="8" width="10.75390625" style="0" hidden="1" customWidth="1"/>
    <col min="9" max="9" width="0" style="0" hidden="1" customWidth="1"/>
    <col min="10" max="10" width="13.375" style="0" customWidth="1"/>
    <col min="11" max="11" width="10.125" style="0" customWidth="1"/>
    <col min="15" max="15" width="12.125" style="0" customWidth="1"/>
    <col min="18" max="18" width="0" style="0" hidden="1" customWidth="1"/>
    <col min="20" max="20" width="8.875" style="0" hidden="1" customWidth="1"/>
    <col min="21" max="21" width="9.125" style="47" customWidth="1"/>
    <col min="22" max="23" width="0" style="0" hidden="1" customWidth="1"/>
    <col min="24" max="25" width="10.25390625" style="0" hidden="1" customWidth="1"/>
    <col min="26" max="26" width="0" style="0" hidden="1" customWidth="1"/>
    <col min="27" max="27" width="10.375" style="47" hidden="1" customWidth="1"/>
    <col min="28" max="28" width="6.625" style="0" hidden="1" customWidth="1"/>
    <col min="29" max="29" width="0" style="0" hidden="1" customWidth="1"/>
    <col min="30" max="31" width="13.375" style="0" hidden="1" customWidth="1"/>
    <col min="32" max="32" width="0" style="0" hidden="1" customWidth="1"/>
  </cols>
  <sheetData>
    <row r="2" spans="1:21" ht="18">
      <c r="A2" s="169" t="s">
        <v>179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 customHeight="1">
      <c r="A4" s="112" t="s">
        <v>116</v>
      </c>
      <c r="B4" s="112"/>
      <c r="C4" s="167" t="s">
        <v>157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ht="12.75" customHeight="1">
      <c r="A5" s="112"/>
      <c r="B5" s="112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ht="12.75" customHeight="1">
      <c r="A6" s="112"/>
      <c r="B6" s="112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ht="11.25" customHeight="1">
      <c r="A7" s="112"/>
      <c r="B7" s="112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ht="21" customHeight="1">
      <c r="A8" s="112" t="s">
        <v>91</v>
      </c>
      <c r="B8" s="112"/>
      <c r="C8" s="112"/>
      <c r="D8" s="123" t="s">
        <v>180</v>
      </c>
      <c r="E8" s="123"/>
      <c r="F8" s="123"/>
      <c r="G8" s="123"/>
      <c r="H8" s="123"/>
      <c r="I8" s="123"/>
      <c r="J8" s="123"/>
      <c r="K8" s="123"/>
      <c r="L8" s="123"/>
      <c r="M8" s="52"/>
      <c r="N8" s="52"/>
      <c r="O8" s="52"/>
      <c r="P8" s="52"/>
      <c r="Q8" s="52"/>
      <c r="R8" s="52"/>
      <c r="S8" s="52"/>
      <c r="T8" s="52"/>
      <c r="U8" s="52"/>
    </row>
    <row r="9" spans="1:21" ht="15" customHeight="1">
      <c r="A9" s="112" t="s">
        <v>17</v>
      </c>
      <c r="B9" s="112"/>
      <c r="C9" s="112"/>
      <c r="D9" s="168" t="s">
        <v>150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52"/>
      <c r="Q9" s="52"/>
      <c r="R9" s="52"/>
      <c r="S9" s="52"/>
      <c r="T9" s="52"/>
      <c r="U9" s="52"/>
    </row>
    <row r="10" spans="1:21" ht="12.75" customHeight="1">
      <c r="A10" s="112"/>
      <c r="B10" s="112"/>
      <c r="C10" s="112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52"/>
      <c r="Q10" s="52"/>
      <c r="R10" s="52"/>
      <c r="S10" s="52"/>
      <c r="T10" s="52"/>
      <c r="U10" s="52"/>
    </row>
    <row r="11" spans="1:21" ht="20.25" customHeight="1">
      <c r="A11" s="112"/>
      <c r="B11" s="112"/>
      <c r="C11" s="112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52"/>
      <c r="Q11" s="52"/>
      <c r="R11" s="52"/>
      <c r="S11" s="52"/>
      <c r="T11" s="52"/>
      <c r="U11" s="52"/>
    </row>
    <row r="12" spans="1:21" ht="27.75" customHeight="1">
      <c r="A12" s="112" t="s">
        <v>117</v>
      </c>
      <c r="B12" s="112"/>
      <c r="C12" s="112"/>
      <c r="D12" s="123" t="s">
        <v>151</v>
      </c>
      <c r="E12" s="123"/>
      <c r="F12" s="123"/>
      <c r="G12" s="123"/>
      <c r="H12" s="123"/>
      <c r="I12" s="123"/>
      <c r="J12" s="123"/>
      <c r="K12" s="123"/>
      <c r="L12" s="123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20.25" customHeight="1">
      <c r="A13" s="112"/>
      <c r="B13" s="112"/>
      <c r="C13" s="112"/>
      <c r="D13" s="123"/>
      <c r="E13" s="123"/>
      <c r="F13" s="123"/>
      <c r="G13" s="123"/>
      <c r="H13" s="123"/>
      <c r="I13" s="123"/>
      <c r="J13" s="123"/>
      <c r="K13" s="123"/>
      <c r="L13" s="123"/>
      <c r="M13" s="52"/>
      <c r="N13" s="52"/>
      <c r="O13" s="52"/>
      <c r="P13" s="52"/>
      <c r="Q13" s="52"/>
      <c r="R13" s="52"/>
      <c r="S13" s="52"/>
      <c r="T13" s="52"/>
      <c r="U13" s="52"/>
    </row>
    <row r="14" spans="1:21" ht="27.75" customHeight="1" hidden="1">
      <c r="A14" s="112"/>
      <c r="B14" s="112"/>
      <c r="C14" s="112"/>
      <c r="D14" s="123"/>
      <c r="E14" s="123"/>
      <c r="F14" s="123"/>
      <c r="G14" s="123"/>
      <c r="H14" s="123"/>
      <c r="I14" s="123"/>
      <c r="J14" s="123"/>
      <c r="K14" s="123"/>
      <c r="L14" s="123"/>
      <c r="M14" s="52"/>
      <c r="N14" s="52"/>
      <c r="O14" s="52"/>
      <c r="P14" s="52"/>
      <c r="Q14" s="52"/>
      <c r="R14" s="52"/>
      <c r="S14" s="52"/>
      <c r="T14" s="52"/>
      <c r="U14" s="52"/>
    </row>
    <row r="15" spans="1:21" ht="12.75" customHeight="1">
      <c r="A15" s="112"/>
      <c r="B15" s="112"/>
      <c r="C15" s="112"/>
      <c r="D15" s="8"/>
      <c r="E15" s="8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ht="12.75" customHeight="1"/>
    <row r="17" spans="1:32" s="35" customFormat="1" ht="28.5" customHeight="1">
      <c r="A17" s="150" t="s">
        <v>0</v>
      </c>
      <c r="B17" s="151"/>
      <c r="C17" s="152"/>
      <c r="D17" s="159" t="s">
        <v>28</v>
      </c>
      <c r="E17" s="159" t="s">
        <v>3</v>
      </c>
      <c r="F17" s="174" t="s">
        <v>4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</row>
    <row r="18" spans="1:32" s="36" customFormat="1" ht="28.5" customHeight="1">
      <c r="A18" s="153"/>
      <c r="B18" s="154"/>
      <c r="C18" s="155"/>
      <c r="D18" s="160"/>
      <c r="E18" s="160"/>
      <c r="F18" s="174" t="s">
        <v>124</v>
      </c>
      <c r="G18" s="170" t="s">
        <v>4</v>
      </c>
      <c r="H18" s="170"/>
      <c r="I18" s="175"/>
      <c r="J18" s="174" t="s">
        <v>132</v>
      </c>
      <c r="K18" s="170" t="s">
        <v>4</v>
      </c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5"/>
      <c r="AB18" s="170" t="s">
        <v>54</v>
      </c>
      <c r="AC18" s="170" t="s">
        <v>131</v>
      </c>
      <c r="AD18" s="170" t="s">
        <v>50</v>
      </c>
      <c r="AE18" s="170" t="s">
        <v>130</v>
      </c>
      <c r="AF18" s="170" t="s">
        <v>71</v>
      </c>
    </row>
    <row r="19" spans="1:32" s="36" customFormat="1" ht="177" customHeight="1">
      <c r="A19" s="156"/>
      <c r="B19" s="157"/>
      <c r="C19" s="158"/>
      <c r="D19" s="161"/>
      <c r="E19" s="161"/>
      <c r="F19" s="174"/>
      <c r="G19" s="15" t="s">
        <v>155</v>
      </c>
      <c r="H19" s="15" t="s">
        <v>178</v>
      </c>
      <c r="I19" s="15" t="s">
        <v>163</v>
      </c>
      <c r="J19" s="174"/>
      <c r="K19" s="51" t="s">
        <v>168</v>
      </c>
      <c r="L19" s="51" t="s">
        <v>168</v>
      </c>
      <c r="M19" s="15" t="s">
        <v>163</v>
      </c>
      <c r="N19" s="15" t="s">
        <v>156</v>
      </c>
      <c r="O19" s="51" t="s">
        <v>169</v>
      </c>
      <c r="P19" s="51" t="s">
        <v>169</v>
      </c>
      <c r="Q19" s="51" t="s">
        <v>171</v>
      </c>
      <c r="R19" s="15" t="s">
        <v>165</v>
      </c>
      <c r="S19" s="15" t="s">
        <v>166</v>
      </c>
      <c r="T19" s="46" t="s">
        <v>170</v>
      </c>
      <c r="U19" s="15" t="s">
        <v>177</v>
      </c>
      <c r="V19" s="15" t="s">
        <v>167</v>
      </c>
      <c r="W19" s="15" t="s">
        <v>176</v>
      </c>
      <c r="X19" s="15" t="s">
        <v>172</v>
      </c>
      <c r="Y19" s="15" t="s">
        <v>173</v>
      </c>
      <c r="Z19" s="15" t="s">
        <v>174</v>
      </c>
      <c r="AA19" s="15" t="s">
        <v>175</v>
      </c>
      <c r="AB19" s="176"/>
      <c r="AC19" s="170"/>
      <c r="AD19" s="170"/>
      <c r="AE19" s="170"/>
      <c r="AF19" s="170"/>
    </row>
    <row r="20" spans="1:32" s="40" customFormat="1" ht="13.5" customHeight="1">
      <c r="A20" s="171" t="s">
        <v>7</v>
      </c>
      <c r="B20" s="172"/>
      <c r="C20" s="173"/>
      <c r="D20" s="39">
        <v>900</v>
      </c>
      <c r="E20" s="16">
        <f aca="true" t="shared" si="0" ref="E20:E31">F20+J20+AD20</f>
        <v>17427919.09</v>
      </c>
      <c r="F20" s="16">
        <f>F22+F31+F42+F48+F56+F59+F62</f>
        <v>15305404.23</v>
      </c>
      <c r="G20" s="16">
        <f>G22+G31+G48+G59+G62</f>
        <v>11682657</v>
      </c>
      <c r="H20" s="16">
        <f>H22</f>
        <v>1673871.23</v>
      </c>
      <c r="I20" s="16">
        <f>I22</f>
        <v>0</v>
      </c>
      <c r="J20" s="45">
        <f>J24+J30+J48+J54+J56+J62+J59+J34+J42+J27</f>
        <v>784370.5</v>
      </c>
      <c r="K20" s="45">
        <f>K22+K31+K42+K48+K56+K59+K62</f>
        <v>12194.5</v>
      </c>
      <c r="L20" s="45">
        <f aca="true" t="shared" si="1" ref="L20:Z20">L22+L31+L42+L48+L56+L59+L62</f>
        <v>488</v>
      </c>
      <c r="M20" s="16">
        <f>M22</f>
        <v>234732</v>
      </c>
      <c r="N20" s="16">
        <f t="shared" si="1"/>
        <v>99800</v>
      </c>
      <c r="O20" s="45">
        <f t="shared" si="1"/>
        <v>113498</v>
      </c>
      <c r="P20" s="16">
        <f t="shared" si="1"/>
        <v>5290</v>
      </c>
      <c r="Q20" s="16">
        <f t="shared" si="1"/>
        <v>189700</v>
      </c>
      <c r="R20" s="16">
        <f t="shared" si="1"/>
        <v>0</v>
      </c>
      <c r="S20" s="16">
        <f>S22+S31+S42+S48+S56+S59+S62+S54</f>
        <v>106400</v>
      </c>
      <c r="T20" s="45">
        <f>T22+T31+T42+T48+T56+T59+T62+T54</f>
        <v>0</v>
      </c>
      <c r="U20" s="16">
        <f t="shared" si="1"/>
        <v>22268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>AA27+AA34+AA42+AA48+AA56+AA59+AA62</f>
        <v>0</v>
      </c>
      <c r="AB20" s="16">
        <f>AB31+AB42+AB48+AB56+AB62</f>
        <v>0</v>
      </c>
      <c r="AC20" s="16">
        <f>AC31+AC42+AC48+AC56+AC62</f>
        <v>0</v>
      </c>
      <c r="AD20" s="16">
        <f>AD31+AD42+AD48+AD56+AD62+AD30</f>
        <v>1338144.3599999999</v>
      </c>
      <c r="AE20" s="16">
        <f aca="true" t="shared" si="2" ref="AE20:AE41">E20</f>
        <v>17427919.09</v>
      </c>
      <c r="AF20" s="33"/>
    </row>
    <row r="21" spans="1:32" s="20" customFormat="1" ht="14.25" customHeight="1">
      <c r="A21" s="92" t="s">
        <v>6</v>
      </c>
      <c r="B21" s="93"/>
      <c r="C21" s="94"/>
      <c r="D21" s="14"/>
      <c r="E21" s="16">
        <f t="shared" si="0"/>
        <v>0</v>
      </c>
      <c r="F21" s="16"/>
      <c r="G21" s="17"/>
      <c r="H21" s="17"/>
      <c r="I21" s="17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41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f t="shared" si="2"/>
        <v>0</v>
      </c>
      <c r="AF21" s="7"/>
    </row>
    <row r="22" spans="1:32" s="20" customFormat="1" ht="30" customHeight="1">
      <c r="A22" s="147" t="s">
        <v>93</v>
      </c>
      <c r="B22" s="148"/>
      <c r="C22" s="149"/>
      <c r="D22" s="23">
        <v>210</v>
      </c>
      <c r="E22" s="16">
        <f t="shared" si="0"/>
        <v>13187982.23</v>
      </c>
      <c r="F22" s="16">
        <f>G22+H22+J22</f>
        <v>12953250.23</v>
      </c>
      <c r="G22" s="17">
        <f>SUM(G24+G25+G30)</f>
        <v>11044647</v>
      </c>
      <c r="H22" s="17">
        <f>SUM(H24+H25+H30)</f>
        <v>1673871.23</v>
      </c>
      <c r="I22" s="17">
        <f>SUM(I24+I25+I30)</f>
        <v>0</v>
      </c>
      <c r="J22" s="45">
        <f>SUM(K22:AA22)</f>
        <v>234732</v>
      </c>
      <c r="K22" s="17"/>
      <c r="L22" s="17"/>
      <c r="M22" s="17">
        <f>SUM(M24+M25+M30)</f>
        <v>234732</v>
      </c>
      <c r="N22" s="17"/>
      <c r="O22" s="17"/>
      <c r="P22" s="17"/>
      <c r="Q22" s="17"/>
      <c r="R22" s="17"/>
      <c r="S22" s="17"/>
      <c r="T22" s="41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f t="shared" si="2"/>
        <v>13187982.23</v>
      </c>
      <c r="AF22" s="7"/>
    </row>
    <row r="23" spans="1:32" s="20" customFormat="1" ht="16.5" customHeight="1">
      <c r="A23" s="89" t="s">
        <v>1</v>
      </c>
      <c r="B23" s="90"/>
      <c r="C23" s="90"/>
      <c r="D23" s="22"/>
      <c r="E23" s="16">
        <f t="shared" si="0"/>
        <v>0</v>
      </c>
      <c r="F23" s="16">
        <f>G23+H23</f>
        <v>0</v>
      </c>
      <c r="G23" s="17"/>
      <c r="H23" s="17"/>
      <c r="I23" s="17"/>
      <c r="J23" s="45"/>
      <c r="K23" s="17"/>
      <c r="L23" s="17"/>
      <c r="M23" s="17"/>
      <c r="N23" s="17"/>
      <c r="O23" s="17"/>
      <c r="P23" s="17"/>
      <c r="Q23" s="17"/>
      <c r="R23" s="17"/>
      <c r="S23" s="17"/>
      <c r="T23" s="41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f t="shared" si="2"/>
        <v>0</v>
      </c>
      <c r="AF23" s="7"/>
    </row>
    <row r="24" spans="1:32" s="20" customFormat="1" ht="16.5" customHeight="1">
      <c r="A24" s="92" t="s">
        <v>31</v>
      </c>
      <c r="B24" s="93"/>
      <c r="C24" s="94"/>
      <c r="D24" s="23">
        <v>211</v>
      </c>
      <c r="E24" s="16">
        <f t="shared" si="0"/>
        <v>10095557</v>
      </c>
      <c r="F24" s="16">
        <f>G24+H24+J24</f>
        <v>9915271</v>
      </c>
      <c r="G24" s="17">
        <v>8449370</v>
      </c>
      <c r="H24" s="17">
        <v>1285615</v>
      </c>
      <c r="I24" s="17"/>
      <c r="J24" s="45">
        <f>SUM(K24:AA24)</f>
        <v>180286</v>
      </c>
      <c r="K24" s="17"/>
      <c r="L24" s="17"/>
      <c r="M24" s="17">
        <v>180286</v>
      </c>
      <c r="N24" s="17"/>
      <c r="O24" s="17"/>
      <c r="P24" s="17"/>
      <c r="Q24" s="17"/>
      <c r="R24" s="17"/>
      <c r="S24" s="17"/>
      <c r="T24" s="41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f t="shared" si="2"/>
        <v>10095557</v>
      </c>
      <c r="AF24" s="7"/>
    </row>
    <row r="25" spans="1:32" s="20" customFormat="1" ht="19.5" customHeight="1">
      <c r="A25" s="137" t="s">
        <v>32</v>
      </c>
      <c r="B25" s="138"/>
      <c r="C25" s="139"/>
      <c r="D25" s="23">
        <v>212</v>
      </c>
      <c r="E25" s="16">
        <f t="shared" si="0"/>
        <v>43580</v>
      </c>
      <c r="F25" s="16">
        <f>G25+H25</f>
        <v>43580</v>
      </c>
      <c r="G25" s="17">
        <f>SUM(G27:G29)</f>
        <v>43580</v>
      </c>
      <c r="H25" s="17">
        <f>SUM(H27:H29)</f>
        <v>0</v>
      </c>
      <c r="I25" s="17"/>
      <c r="J25" s="45">
        <f aca="true" t="shared" si="3" ref="J25:J68">SUM(K25:AA25)</f>
        <v>0</v>
      </c>
      <c r="K25" s="17"/>
      <c r="L25" s="17"/>
      <c r="M25" s="17"/>
      <c r="N25" s="17"/>
      <c r="O25" s="17"/>
      <c r="P25" s="17"/>
      <c r="Q25" s="17"/>
      <c r="R25" s="17"/>
      <c r="S25" s="17"/>
      <c r="T25" s="41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f t="shared" si="2"/>
        <v>43580</v>
      </c>
      <c r="AF25" s="7"/>
    </row>
    <row r="26" spans="1:32" s="20" customFormat="1" ht="19.5" customHeight="1">
      <c r="A26" s="128" t="s">
        <v>6</v>
      </c>
      <c r="B26" s="129"/>
      <c r="C26" s="130"/>
      <c r="D26" s="23"/>
      <c r="E26" s="16">
        <f t="shared" si="0"/>
        <v>0</v>
      </c>
      <c r="F26" s="16">
        <f>G26+H26</f>
        <v>0</v>
      </c>
      <c r="G26" s="17"/>
      <c r="H26" s="17"/>
      <c r="I26" s="17"/>
      <c r="J26" s="45">
        <f t="shared" si="3"/>
        <v>0</v>
      </c>
      <c r="K26" s="17"/>
      <c r="L26" s="17"/>
      <c r="M26" s="17"/>
      <c r="N26" s="17"/>
      <c r="O26" s="17"/>
      <c r="P26" s="17"/>
      <c r="Q26" s="17"/>
      <c r="R26" s="17"/>
      <c r="S26" s="17"/>
      <c r="T26" s="41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f t="shared" si="2"/>
        <v>0</v>
      </c>
      <c r="AF26" s="7"/>
    </row>
    <row r="27" spans="1:32" s="20" customFormat="1" ht="19.5" customHeight="1">
      <c r="A27" s="128" t="s">
        <v>133</v>
      </c>
      <c r="B27" s="129"/>
      <c r="C27" s="130"/>
      <c r="D27" s="23"/>
      <c r="E27" s="16">
        <f t="shared" si="0"/>
        <v>7700</v>
      </c>
      <c r="F27" s="16">
        <f>G27+H27</f>
        <v>7700</v>
      </c>
      <c r="G27" s="17">
        <v>7700</v>
      </c>
      <c r="H27" s="17"/>
      <c r="I27" s="17"/>
      <c r="J27" s="45">
        <f t="shared" si="3"/>
        <v>0</v>
      </c>
      <c r="K27" s="17"/>
      <c r="L27" s="17"/>
      <c r="M27" s="17"/>
      <c r="N27" s="17"/>
      <c r="O27" s="17"/>
      <c r="P27" s="17"/>
      <c r="Q27" s="17"/>
      <c r="R27" s="17"/>
      <c r="S27" s="17"/>
      <c r="T27" s="41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f t="shared" si="2"/>
        <v>7700</v>
      </c>
      <c r="AF27" s="7"/>
    </row>
    <row r="28" spans="1:32" s="20" customFormat="1" ht="32.25" customHeight="1">
      <c r="A28" s="131" t="s">
        <v>134</v>
      </c>
      <c r="B28" s="132"/>
      <c r="C28" s="133"/>
      <c r="D28" s="23"/>
      <c r="E28" s="16">
        <f t="shared" si="0"/>
        <v>0</v>
      </c>
      <c r="F28" s="16">
        <f>G28+H28</f>
        <v>0</v>
      </c>
      <c r="G28" s="17"/>
      <c r="H28" s="17"/>
      <c r="I28" s="17"/>
      <c r="J28" s="45">
        <f t="shared" si="3"/>
        <v>0</v>
      </c>
      <c r="K28" s="17"/>
      <c r="L28" s="17"/>
      <c r="M28" s="17"/>
      <c r="N28" s="17"/>
      <c r="O28" s="17"/>
      <c r="P28" s="17"/>
      <c r="Q28" s="17"/>
      <c r="R28" s="17"/>
      <c r="S28" s="17"/>
      <c r="T28" s="4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f t="shared" si="2"/>
        <v>0</v>
      </c>
      <c r="AF28" s="7"/>
    </row>
    <row r="29" spans="1:32" s="20" customFormat="1" ht="32.25" customHeight="1">
      <c r="A29" s="131" t="s">
        <v>135</v>
      </c>
      <c r="B29" s="132"/>
      <c r="C29" s="133"/>
      <c r="D29" s="23"/>
      <c r="E29" s="16">
        <f t="shared" si="0"/>
        <v>35880</v>
      </c>
      <c r="F29" s="16">
        <f>G29+H29</f>
        <v>35880</v>
      </c>
      <c r="G29" s="17">
        <v>35880</v>
      </c>
      <c r="H29" s="17"/>
      <c r="I29" s="17"/>
      <c r="J29" s="45">
        <f t="shared" si="3"/>
        <v>0</v>
      </c>
      <c r="K29" s="17"/>
      <c r="L29" s="17"/>
      <c r="M29" s="17"/>
      <c r="N29" s="17"/>
      <c r="O29" s="17"/>
      <c r="P29" s="17"/>
      <c r="Q29" s="17"/>
      <c r="R29" s="17"/>
      <c r="S29" s="17"/>
      <c r="T29" s="41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f t="shared" si="2"/>
        <v>35880</v>
      </c>
      <c r="AF29" s="7"/>
    </row>
    <row r="30" spans="1:32" s="20" customFormat="1" ht="33.75" customHeight="1">
      <c r="A30" s="92" t="s">
        <v>33</v>
      </c>
      <c r="B30" s="93"/>
      <c r="C30" s="94"/>
      <c r="D30" s="23">
        <v>213</v>
      </c>
      <c r="E30" s="16">
        <f t="shared" si="0"/>
        <v>3048845.23</v>
      </c>
      <c r="F30" s="16">
        <f>G30+H30+J30</f>
        <v>2994399.23</v>
      </c>
      <c r="G30" s="17">
        <v>2551697</v>
      </c>
      <c r="H30" s="17">
        <v>388256.23</v>
      </c>
      <c r="I30" s="17"/>
      <c r="J30" s="45">
        <f t="shared" si="3"/>
        <v>54446</v>
      </c>
      <c r="K30" s="17"/>
      <c r="L30" s="17"/>
      <c r="M30" s="17">
        <v>54446</v>
      </c>
      <c r="N30" s="17"/>
      <c r="O30" s="17"/>
      <c r="P30" s="17"/>
      <c r="Q30" s="17"/>
      <c r="R30" s="17"/>
      <c r="S30" s="17"/>
      <c r="T30" s="41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f t="shared" si="2"/>
        <v>3048845.23</v>
      </c>
      <c r="AF30" s="7"/>
    </row>
    <row r="31" spans="1:32" s="20" customFormat="1" ht="16.5" customHeight="1">
      <c r="A31" s="92" t="s">
        <v>94</v>
      </c>
      <c r="B31" s="93"/>
      <c r="C31" s="94"/>
      <c r="D31" s="23">
        <v>220</v>
      </c>
      <c r="E31" s="16">
        <f t="shared" si="0"/>
        <v>1398905</v>
      </c>
      <c r="F31" s="16">
        <f>SUM(F33:F35)</f>
        <v>1383905</v>
      </c>
      <c r="G31" s="16">
        <f>SUM(G33:G35)</f>
        <v>28744</v>
      </c>
      <c r="H31" s="17"/>
      <c r="I31" s="17"/>
      <c r="J31" s="45">
        <f t="shared" si="3"/>
        <v>0</v>
      </c>
      <c r="K31" s="17"/>
      <c r="L31" s="17"/>
      <c r="M31" s="17"/>
      <c r="N31" s="17"/>
      <c r="O31" s="17"/>
      <c r="P31" s="17"/>
      <c r="Q31" s="17"/>
      <c r="R31" s="17"/>
      <c r="S31" s="17"/>
      <c r="T31" s="41"/>
      <c r="U31" s="17"/>
      <c r="V31" s="17"/>
      <c r="W31" s="17"/>
      <c r="X31" s="17"/>
      <c r="Y31" s="17"/>
      <c r="Z31" s="17"/>
      <c r="AA31" s="17"/>
      <c r="AB31" s="16">
        <f>SUM(AB32:AB35)</f>
        <v>0</v>
      </c>
      <c r="AC31" s="16">
        <f>SUM(AC32:AC35)</f>
        <v>0</v>
      </c>
      <c r="AD31" s="16">
        <f>SUM(AD32:AD35)</f>
        <v>15000</v>
      </c>
      <c r="AE31" s="17">
        <f t="shared" si="2"/>
        <v>1398905</v>
      </c>
      <c r="AF31" s="7"/>
    </row>
    <row r="32" spans="1:32" s="20" customFormat="1" ht="16.5" customHeight="1">
      <c r="A32" s="89" t="s">
        <v>1</v>
      </c>
      <c r="B32" s="90"/>
      <c r="C32" s="91"/>
      <c r="D32" s="23"/>
      <c r="E32" s="16">
        <f>F32+J32+AB32</f>
        <v>0</v>
      </c>
      <c r="F32" s="16">
        <f>G32+H32</f>
        <v>0</v>
      </c>
      <c r="G32" s="17"/>
      <c r="H32" s="17"/>
      <c r="I32" s="17"/>
      <c r="J32" s="45">
        <f t="shared" si="3"/>
        <v>0</v>
      </c>
      <c r="K32" s="17"/>
      <c r="L32" s="17"/>
      <c r="M32" s="17"/>
      <c r="N32" s="17"/>
      <c r="O32" s="17"/>
      <c r="P32" s="17"/>
      <c r="Q32" s="17"/>
      <c r="R32" s="17"/>
      <c r="S32" s="17"/>
      <c r="T32" s="41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f t="shared" si="2"/>
        <v>0</v>
      </c>
      <c r="AF32" s="7"/>
    </row>
    <row r="33" spans="1:32" s="20" customFormat="1" ht="13.5" customHeight="1">
      <c r="A33" s="92" t="s">
        <v>34</v>
      </c>
      <c r="B33" s="93"/>
      <c r="C33" s="94"/>
      <c r="D33" s="23">
        <v>221</v>
      </c>
      <c r="E33" s="16">
        <f>F33+J33+AD33</f>
        <v>51843</v>
      </c>
      <c r="F33" s="16">
        <f>G33+11683</f>
        <v>36843</v>
      </c>
      <c r="G33" s="17">
        <v>25160</v>
      </c>
      <c r="H33" s="17"/>
      <c r="I33" s="17"/>
      <c r="J33" s="45">
        <f t="shared" si="3"/>
        <v>0</v>
      </c>
      <c r="K33" s="17"/>
      <c r="L33" s="17"/>
      <c r="M33" s="17"/>
      <c r="N33" s="17"/>
      <c r="O33" s="17"/>
      <c r="P33" s="17"/>
      <c r="Q33" s="17"/>
      <c r="R33" s="17"/>
      <c r="S33" s="17"/>
      <c r="T33" s="41"/>
      <c r="U33" s="17"/>
      <c r="V33" s="17"/>
      <c r="W33" s="17"/>
      <c r="X33" s="17"/>
      <c r="Y33" s="17"/>
      <c r="Z33" s="17"/>
      <c r="AA33" s="17"/>
      <c r="AB33" s="17"/>
      <c r="AC33" s="17"/>
      <c r="AD33" s="17">
        <v>15000</v>
      </c>
      <c r="AE33" s="17">
        <f t="shared" si="2"/>
        <v>51843</v>
      </c>
      <c r="AF33" s="7"/>
    </row>
    <row r="34" spans="1:32" s="20" customFormat="1" ht="15.75" customHeight="1">
      <c r="A34" s="92" t="s">
        <v>35</v>
      </c>
      <c r="B34" s="93"/>
      <c r="C34" s="94"/>
      <c r="D34" s="23">
        <v>222</v>
      </c>
      <c r="E34" s="16">
        <f>F34+J34+AB34</f>
        <v>3584</v>
      </c>
      <c r="F34" s="16">
        <f>G34+H34</f>
        <v>3584</v>
      </c>
      <c r="G34" s="17">
        <v>3584</v>
      </c>
      <c r="H34" s="17"/>
      <c r="I34" s="17"/>
      <c r="J34" s="45">
        <f t="shared" si="3"/>
        <v>0</v>
      </c>
      <c r="K34" s="17"/>
      <c r="L34" s="17"/>
      <c r="M34" s="17"/>
      <c r="N34" s="17"/>
      <c r="O34" s="17"/>
      <c r="P34" s="17"/>
      <c r="Q34" s="17"/>
      <c r="R34" s="17"/>
      <c r="S34" s="17"/>
      <c r="T34" s="41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f t="shared" si="2"/>
        <v>3584</v>
      </c>
      <c r="AF34" s="7"/>
    </row>
    <row r="35" spans="1:32" s="20" customFormat="1" ht="14.25" customHeight="1">
      <c r="A35" s="92" t="s">
        <v>36</v>
      </c>
      <c r="B35" s="93"/>
      <c r="C35" s="94"/>
      <c r="D35" s="23">
        <v>223</v>
      </c>
      <c r="E35" s="16">
        <f>F35+J35+AD35</f>
        <v>1343478</v>
      </c>
      <c r="F35" s="16">
        <f>SUM(F37:F40)</f>
        <v>1343478</v>
      </c>
      <c r="G35" s="17">
        <f>SUM(G37:G40)</f>
        <v>0</v>
      </c>
      <c r="H35" s="17"/>
      <c r="I35" s="17"/>
      <c r="J35" s="45">
        <f t="shared" si="3"/>
        <v>0</v>
      </c>
      <c r="K35" s="17"/>
      <c r="L35" s="17"/>
      <c r="M35" s="17"/>
      <c r="N35" s="17"/>
      <c r="O35" s="17"/>
      <c r="P35" s="17"/>
      <c r="Q35" s="17"/>
      <c r="R35" s="17"/>
      <c r="S35" s="17"/>
      <c r="T35" s="41"/>
      <c r="U35" s="17"/>
      <c r="V35" s="17"/>
      <c r="W35" s="17"/>
      <c r="X35" s="17"/>
      <c r="Y35" s="17"/>
      <c r="Z35" s="17"/>
      <c r="AA35" s="17"/>
      <c r="AB35" s="16">
        <f>SUM(AB37:AB40)</f>
        <v>0</v>
      </c>
      <c r="AC35" s="17"/>
      <c r="AD35" s="17"/>
      <c r="AE35" s="17">
        <f t="shared" si="2"/>
        <v>1343478</v>
      </c>
      <c r="AF35" s="7"/>
    </row>
    <row r="36" spans="1:32" s="20" customFormat="1" ht="15">
      <c r="A36" s="128" t="s">
        <v>6</v>
      </c>
      <c r="B36" s="129"/>
      <c r="C36" s="130"/>
      <c r="D36" s="23"/>
      <c r="E36" s="16">
        <f aca="true" t="shared" si="4" ref="E36:E41">F36+J36+AB36</f>
        <v>0</v>
      </c>
      <c r="F36" s="16">
        <f>G36+H36</f>
        <v>0</v>
      </c>
      <c r="G36" s="17"/>
      <c r="H36" s="17"/>
      <c r="I36" s="17"/>
      <c r="J36" s="45">
        <f t="shared" si="3"/>
        <v>0</v>
      </c>
      <c r="K36" s="17"/>
      <c r="L36" s="17"/>
      <c r="M36" s="17"/>
      <c r="N36" s="17"/>
      <c r="O36" s="17"/>
      <c r="P36" s="17"/>
      <c r="Q36" s="17"/>
      <c r="R36" s="17"/>
      <c r="S36" s="17"/>
      <c r="T36" s="41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 t="shared" si="2"/>
        <v>0</v>
      </c>
      <c r="AF36" s="7"/>
    </row>
    <row r="37" spans="1:32" s="20" customFormat="1" ht="15">
      <c r="A37" s="128" t="s">
        <v>136</v>
      </c>
      <c r="B37" s="129"/>
      <c r="C37" s="130"/>
      <c r="D37" s="23"/>
      <c r="E37" s="16">
        <f t="shared" si="4"/>
        <v>1096041</v>
      </c>
      <c r="F37" s="16">
        <v>1096041</v>
      </c>
      <c r="G37" s="17"/>
      <c r="H37" s="17"/>
      <c r="I37" s="17"/>
      <c r="J37" s="45">
        <f t="shared" si="3"/>
        <v>0</v>
      </c>
      <c r="K37" s="17"/>
      <c r="L37" s="17"/>
      <c r="M37" s="17"/>
      <c r="N37" s="17"/>
      <c r="O37" s="17"/>
      <c r="P37" s="17"/>
      <c r="Q37" s="17"/>
      <c r="R37" s="17"/>
      <c r="S37" s="17"/>
      <c r="T37" s="41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f t="shared" si="2"/>
        <v>1096041</v>
      </c>
      <c r="AF37" s="7"/>
    </row>
    <row r="38" spans="1:32" s="20" customFormat="1" ht="15">
      <c r="A38" s="128" t="s">
        <v>137</v>
      </c>
      <c r="B38" s="129"/>
      <c r="C38" s="130"/>
      <c r="D38" s="23"/>
      <c r="E38" s="16">
        <f t="shared" si="4"/>
        <v>0</v>
      </c>
      <c r="F38" s="16">
        <f>G38+H38</f>
        <v>0</v>
      </c>
      <c r="G38" s="17"/>
      <c r="H38" s="17"/>
      <c r="I38" s="17"/>
      <c r="J38" s="45">
        <f t="shared" si="3"/>
        <v>0</v>
      </c>
      <c r="K38" s="17"/>
      <c r="L38" s="17"/>
      <c r="M38" s="17"/>
      <c r="N38" s="17"/>
      <c r="O38" s="17"/>
      <c r="P38" s="17"/>
      <c r="Q38" s="17"/>
      <c r="R38" s="17"/>
      <c r="S38" s="17"/>
      <c r="T38" s="41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>
        <f t="shared" si="2"/>
        <v>0</v>
      </c>
      <c r="AF38" s="7"/>
    </row>
    <row r="39" spans="1:32" s="20" customFormat="1" ht="15">
      <c r="A39" s="128" t="s">
        <v>138</v>
      </c>
      <c r="B39" s="129"/>
      <c r="C39" s="130"/>
      <c r="D39" s="23"/>
      <c r="E39" s="16">
        <f t="shared" si="4"/>
        <v>239781</v>
      </c>
      <c r="F39" s="16">
        <v>239781</v>
      </c>
      <c r="G39" s="17"/>
      <c r="H39" s="17"/>
      <c r="I39" s="17"/>
      <c r="J39" s="45">
        <f t="shared" si="3"/>
        <v>0</v>
      </c>
      <c r="K39" s="17"/>
      <c r="L39" s="17"/>
      <c r="M39" s="17"/>
      <c r="N39" s="17"/>
      <c r="O39" s="17"/>
      <c r="P39" s="17"/>
      <c r="Q39" s="17"/>
      <c r="R39" s="17"/>
      <c r="S39" s="17"/>
      <c r="T39" s="41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>
        <f t="shared" si="2"/>
        <v>239781</v>
      </c>
      <c r="AF39" s="7"/>
    </row>
    <row r="40" spans="1:32" s="20" customFormat="1" ht="31.5" customHeight="1">
      <c r="A40" s="131" t="s">
        <v>139</v>
      </c>
      <c r="B40" s="132"/>
      <c r="C40" s="133"/>
      <c r="D40" s="23"/>
      <c r="E40" s="16">
        <f t="shared" si="4"/>
        <v>7656</v>
      </c>
      <c r="F40" s="16">
        <v>7656</v>
      </c>
      <c r="G40" s="17"/>
      <c r="H40" s="17"/>
      <c r="I40" s="17"/>
      <c r="J40" s="45">
        <f t="shared" si="3"/>
        <v>0</v>
      </c>
      <c r="K40" s="17"/>
      <c r="L40" s="17"/>
      <c r="M40" s="17"/>
      <c r="N40" s="17"/>
      <c r="O40" s="17"/>
      <c r="P40" s="17"/>
      <c r="Q40" s="17"/>
      <c r="R40" s="17"/>
      <c r="S40" s="17"/>
      <c r="T40" s="41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>
        <f t="shared" si="2"/>
        <v>7656</v>
      </c>
      <c r="AF40" s="7"/>
    </row>
    <row r="41" spans="1:32" s="20" customFormat="1" ht="30" customHeight="1">
      <c r="A41" s="92" t="s">
        <v>37</v>
      </c>
      <c r="B41" s="93"/>
      <c r="C41" s="94"/>
      <c r="D41" s="23">
        <v>224</v>
      </c>
      <c r="E41" s="16">
        <f t="shared" si="4"/>
        <v>0</v>
      </c>
      <c r="F41" s="16">
        <f>G41+H41</f>
        <v>0</v>
      </c>
      <c r="G41" s="17"/>
      <c r="H41" s="17"/>
      <c r="I41" s="17"/>
      <c r="J41" s="45">
        <f t="shared" si="3"/>
        <v>0</v>
      </c>
      <c r="K41" s="17"/>
      <c r="L41" s="17"/>
      <c r="M41" s="17"/>
      <c r="N41" s="17"/>
      <c r="O41" s="17"/>
      <c r="P41" s="17"/>
      <c r="Q41" s="17"/>
      <c r="R41" s="17"/>
      <c r="S41" s="17"/>
      <c r="T41" s="41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>
        <f t="shared" si="2"/>
        <v>0</v>
      </c>
      <c r="AF41" s="7"/>
    </row>
    <row r="42" spans="1:32" s="20" customFormat="1" ht="30.75" customHeight="1">
      <c r="A42" s="92" t="s">
        <v>38</v>
      </c>
      <c r="B42" s="93"/>
      <c r="C42" s="94"/>
      <c r="D42" s="23">
        <v>225</v>
      </c>
      <c r="E42" s="16">
        <f aca="true" t="shared" si="5" ref="E42:E48">F42+J42+AD42</f>
        <v>150000</v>
      </c>
      <c r="F42" s="16">
        <f>SUM(F44:F47)</f>
        <v>0</v>
      </c>
      <c r="G42" s="16"/>
      <c r="H42" s="16"/>
      <c r="I42" s="16"/>
      <c r="J42" s="45">
        <f t="shared" si="3"/>
        <v>0</v>
      </c>
      <c r="K42" s="16">
        <f aca="true" t="shared" si="6" ref="K42:AE42">SUM(K43:K47)</f>
        <v>0</v>
      </c>
      <c r="L42" s="16">
        <f t="shared" si="6"/>
        <v>0</v>
      </c>
      <c r="M42" s="16"/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6"/>
        <v>0</v>
      </c>
      <c r="S42" s="16">
        <f t="shared" si="6"/>
        <v>0</v>
      </c>
      <c r="T42" s="16">
        <f t="shared" si="6"/>
        <v>0</v>
      </c>
      <c r="U42" s="16">
        <f t="shared" si="6"/>
        <v>0</v>
      </c>
      <c r="V42" s="16">
        <f t="shared" si="6"/>
        <v>0</v>
      </c>
      <c r="W42" s="16">
        <f t="shared" si="6"/>
        <v>0</v>
      </c>
      <c r="X42" s="16">
        <f t="shared" si="6"/>
        <v>0</v>
      </c>
      <c r="Y42" s="16">
        <f t="shared" si="6"/>
        <v>0</v>
      </c>
      <c r="Z42" s="16">
        <f t="shared" si="6"/>
        <v>0</v>
      </c>
      <c r="AA42" s="16">
        <f t="shared" si="6"/>
        <v>0</v>
      </c>
      <c r="AB42" s="16">
        <f t="shared" si="6"/>
        <v>0</v>
      </c>
      <c r="AC42" s="16">
        <f t="shared" si="6"/>
        <v>0</v>
      </c>
      <c r="AD42" s="16">
        <f t="shared" si="6"/>
        <v>150000</v>
      </c>
      <c r="AE42" s="16">
        <f t="shared" si="6"/>
        <v>150000</v>
      </c>
      <c r="AF42" s="7"/>
    </row>
    <row r="43" spans="1:32" s="20" customFormat="1" ht="15">
      <c r="A43" s="128" t="s">
        <v>6</v>
      </c>
      <c r="B43" s="129"/>
      <c r="C43" s="130"/>
      <c r="D43" s="23"/>
      <c r="E43" s="16">
        <f t="shared" si="5"/>
        <v>0</v>
      </c>
      <c r="F43" s="16">
        <f>G43+H43</f>
        <v>0</v>
      </c>
      <c r="G43" s="17"/>
      <c r="H43" s="17"/>
      <c r="I43" s="17"/>
      <c r="J43" s="45">
        <f t="shared" si="3"/>
        <v>0</v>
      </c>
      <c r="K43" s="17"/>
      <c r="L43" s="17"/>
      <c r="M43" s="17"/>
      <c r="N43" s="17"/>
      <c r="O43" s="17"/>
      <c r="P43" s="17"/>
      <c r="Q43" s="17"/>
      <c r="R43" s="17"/>
      <c r="S43" s="17"/>
      <c r="T43" s="41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>
        <f aca="true" t="shared" si="7" ref="AE43:AE69">E43</f>
        <v>0</v>
      </c>
      <c r="AF43" s="7"/>
    </row>
    <row r="44" spans="1:32" s="20" customFormat="1" ht="15">
      <c r="A44" s="128" t="s">
        <v>140</v>
      </c>
      <c r="B44" s="129"/>
      <c r="C44" s="130"/>
      <c r="D44" s="23"/>
      <c r="E44" s="16">
        <f t="shared" si="5"/>
        <v>0</v>
      </c>
      <c r="F44" s="16">
        <f>G44+H44</f>
        <v>0</v>
      </c>
      <c r="G44" s="17"/>
      <c r="H44" s="17"/>
      <c r="I44" s="17"/>
      <c r="J44" s="45">
        <f t="shared" si="3"/>
        <v>0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>
        <f t="shared" si="7"/>
        <v>0</v>
      </c>
      <c r="AF44" s="7"/>
    </row>
    <row r="45" spans="1:32" s="20" customFormat="1" ht="15">
      <c r="A45" s="128" t="s">
        <v>141</v>
      </c>
      <c r="B45" s="129"/>
      <c r="C45" s="130"/>
      <c r="D45" s="23"/>
      <c r="E45" s="16">
        <f t="shared" si="5"/>
        <v>0</v>
      </c>
      <c r="F45" s="16"/>
      <c r="G45" s="17"/>
      <c r="H45" s="17"/>
      <c r="I45" s="17"/>
      <c r="J45" s="45">
        <f t="shared" si="3"/>
        <v>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>
        <f t="shared" si="7"/>
        <v>0</v>
      </c>
      <c r="AF45" s="7"/>
    </row>
    <row r="46" spans="1:32" s="20" customFormat="1" ht="15">
      <c r="A46" s="128" t="s">
        <v>146</v>
      </c>
      <c r="B46" s="129"/>
      <c r="C46" s="130"/>
      <c r="D46" s="23"/>
      <c r="E46" s="16">
        <f t="shared" si="5"/>
        <v>0</v>
      </c>
      <c r="F46" s="16">
        <f>G46+H46</f>
        <v>0</v>
      </c>
      <c r="G46" s="17"/>
      <c r="H46" s="17"/>
      <c r="I46" s="17"/>
      <c r="J46" s="45">
        <f t="shared" si="3"/>
        <v>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>
        <f t="shared" si="7"/>
        <v>0</v>
      </c>
      <c r="AF46" s="7"/>
    </row>
    <row r="47" spans="1:32" s="20" customFormat="1" ht="31.5" customHeight="1">
      <c r="A47" s="131" t="s">
        <v>142</v>
      </c>
      <c r="B47" s="132"/>
      <c r="C47" s="133"/>
      <c r="D47" s="23"/>
      <c r="E47" s="16">
        <f t="shared" si="5"/>
        <v>150000</v>
      </c>
      <c r="F47" s="16"/>
      <c r="G47" s="17"/>
      <c r="H47" s="17"/>
      <c r="I47" s="17"/>
      <c r="J47" s="45">
        <f t="shared" si="3"/>
        <v>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>
        <v>150000</v>
      </c>
      <c r="AE47" s="17">
        <f t="shared" si="7"/>
        <v>150000</v>
      </c>
      <c r="AF47" s="7"/>
    </row>
    <row r="48" spans="1:32" s="20" customFormat="1" ht="15.75" customHeight="1">
      <c r="A48" s="92" t="s">
        <v>39</v>
      </c>
      <c r="B48" s="93"/>
      <c r="C48" s="94"/>
      <c r="D48" s="23">
        <v>226</v>
      </c>
      <c r="E48" s="16">
        <f t="shared" si="5"/>
        <v>477170.5</v>
      </c>
      <c r="F48" s="16">
        <f>G48+H48+I48</f>
        <v>195700</v>
      </c>
      <c r="G48" s="17">
        <v>195700</v>
      </c>
      <c r="H48" s="17"/>
      <c r="I48" s="17"/>
      <c r="J48" s="45">
        <f t="shared" si="3"/>
        <v>131470.5</v>
      </c>
      <c r="K48" s="41">
        <v>12194.5</v>
      </c>
      <c r="L48" s="41">
        <v>488</v>
      </c>
      <c r="M48" s="17"/>
      <c r="N48" s="17"/>
      <c r="O48" s="41">
        <v>113498</v>
      </c>
      <c r="P48" s="41">
        <v>5290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150000</v>
      </c>
      <c r="AE48" s="17">
        <f t="shared" si="7"/>
        <v>477170.5</v>
      </c>
      <c r="AF48" s="7"/>
    </row>
    <row r="49" spans="1:32" s="20" customFormat="1" ht="32.25" customHeight="1">
      <c r="A49" s="92" t="s">
        <v>95</v>
      </c>
      <c r="B49" s="93"/>
      <c r="C49" s="94"/>
      <c r="D49" s="23">
        <v>240</v>
      </c>
      <c r="E49" s="16">
        <f>F49+J49+AB49</f>
        <v>0</v>
      </c>
      <c r="F49" s="16">
        <f>G49+H49</f>
        <v>0</v>
      </c>
      <c r="G49" s="17"/>
      <c r="H49" s="17"/>
      <c r="I49" s="17"/>
      <c r="J49" s="45">
        <f t="shared" si="3"/>
        <v>0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>
        <f t="shared" si="7"/>
        <v>0</v>
      </c>
      <c r="AF49" s="7"/>
    </row>
    <row r="50" spans="1:32" s="20" customFormat="1" ht="12.75" customHeight="1">
      <c r="A50" s="89" t="s">
        <v>1</v>
      </c>
      <c r="B50" s="90"/>
      <c r="C50" s="91"/>
      <c r="D50" s="23"/>
      <c r="E50" s="16">
        <f>F50+J50+AB50</f>
        <v>0</v>
      </c>
      <c r="F50" s="16">
        <f>G50+H50</f>
        <v>0</v>
      </c>
      <c r="G50" s="17"/>
      <c r="H50" s="17"/>
      <c r="I50" s="17"/>
      <c r="J50" s="45">
        <f t="shared" si="3"/>
        <v>0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>
        <f t="shared" si="7"/>
        <v>0</v>
      </c>
      <c r="AF50" s="7"/>
    </row>
    <row r="51" spans="1:32" s="20" customFormat="1" ht="48.75" customHeight="1">
      <c r="A51" s="92" t="s">
        <v>40</v>
      </c>
      <c r="B51" s="93"/>
      <c r="C51" s="94"/>
      <c r="D51" s="23">
        <v>241</v>
      </c>
      <c r="E51" s="16">
        <f>F51+J51+AB51</f>
        <v>0</v>
      </c>
      <c r="F51" s="16">
        <f>G51+H51</f>
        <v>0</v>
      </c>
      <c r="G51" s="17"/>
      <c r="H51" s="17"/>
      <c r="I51" s="17"/>
      <c r="J51" s="45">
        <f t="shared" si="3"/>
        <v>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>
        <f t="shared" si="7"/>
        <v>0</v>
      </c>
      <c r="AF51" s="7"/>
    </row>
    <row r="52" spans="1:32" s="20" customFormat="1" ht="19.5" customHeight="1">
      <c r="A52" s="92" t="s">
        <v>96</v>
      </c>
      <c r="B52" s="93"/>
      <c r="C52" s="94"/>
      <c r="D52" s="23">
        <v>260</v>
      </c>
      <c r="E52" s="16">
        <f>F52+J52+AB52</f>
        <v>0</v>
      </c>
      <c r="F52" s="16">
        <f>G52+H52</f>
        <v>0</v>
      </c>
      <c r="G52" s="17"/>
      <c r="H52" s="17"/>
      <c r="I52" s="17"/>
      <c r="J52" s="45">
        <f t="shared" si="3"/>
        <v>0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>
        <f t="shared" si="7"/>
        <v>0</v>
      </c>
      <c r="AF52" s="7"/>
    </row>
    <row r="53" spans="1:32" s="20" customFormat="1" ht="19.5" customHeight="1">
      <c r="A53" s="89" t="s">
        <v>1</v>
      </c>
      <c r="B53" s="90"/>
      <c r="C53" s="91"/>
      <c r="D53" s="23"/>
      <c r="E53" s="16">
        <f>F53+J53+AB53</f>
        <v>0</v>
      </c>
      <c r="F53" s="16">
        <f>G53+H53</f>
        <v>0</v>
      </c>
      <c r="G53" s="17"/>
      <c r="H53" s="17"/>
      <c r="I53" s="17"/>
      <c r="J53" s="45">
        <f t="shared" si="3"/>
        <v>0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>
        <f t="shared" si="7"/>
        <v>0</v>
      </c>
      <c r="AF53" s="7"/>
    </row>
    <row r="54" spans="1:32" s="20" customFormat="1" ht="28.5" customHeight="1">
      <c r="A54" s="92" t="s">
        <v>41</v>
      </c>
      <c r="B54" s="93"/>
      <c r="C54" s="94"/>
      <c r="D54" s="23">
        <v>262</v>
      </c>
      <c r="E54" s="16">
        <f>F54+AB54</f>
        <v>106400</v>
      </c>
      <c r="F54" s="16">
        <f>G54+H54+J54</f>
        <v>106400</v>
      </c>
      <c r="G54" s="17"/>
      <c r="H54" s="17"/>
      <c r="I54" s="17"/>
      <c r="J54" s="45">
        <f t="shared" si="3"/>
        <v>106400</v>
      </c>
      <c r="K54" s="17"/>
      <c r="L54" s="17"/>
      <c r="M54" s="17"/>
      <c r="N54" s="17"/>
      <c r="O54" s="17"/>
      <c r="P54" s="17"/>
      <c r="Q54" s="17"/>
      <c r="R54" s="17"/>
      <c r="S54" s="17">
        <v>106400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>
        <f t="shared" si="7"/>
        <v>106400</v>
      </c>
      <c r="AF54" s="7"/>
    </row>
    <row r="55" spans="1:32" s="20" customFormat="1" ht="45" customHeight="1">
      <c r="A55" s="92" t="s">
        <v>42</v>
      </c>
      <c r="B55" s="93"/>
      <c r="C55" s="94"/>
      <c r="D55" s="23">
        <v>263</v>
      </c>
      <c r="E55" s="16">
        <f>F55+J55+AB55</f>
        <v>0</v>
      </c>
      <c r="F55" s="16">
        <f>G55+H55</f>
        <v>0</v>
      </c>
      <c r="G55" s="17"/>
      <c r="H55" s="17"/>
      <c r="I55" s="17"/>
      <c r="J55" s="45">
        <f t="shared" si="3"/>
        <v>0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>
        <f t="shared" si="7"/>
        <v>0</v>
      </c>
      <c r="AF55" s="7"/>
    </row>
    <row r="56" spans="1:32" s="20" customFormat="1" ht="19.5" customHeight="1">
      <c r="A56" s="92" t="s">
        <v>43</v>
      </c>
      <c r="B56" s="93"/>
      <c r="C56" s="94"/>
      <c r="D56" s="23">
        <v>290</v>
      </c>
      <c r="E56" s="16">
        <f aca="true" t="shared" si="8" ref="E56:E67">F56+J56+AD56</f>
        <v>130428</v>
      </c>
      <c r="F56" s="16">
        <v>120428</v>
      </c>
      <c r="G56" s="17"/>
      <c r="H56" s="17"/>
      <c r="I56" s="17"/>
      <c r="J56" s="45">
        <f t="shared" si="3"/>
        <v>0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>
        <v>10000</v>
      </c>
      <c r="AE56" s="17">
        <f t="shared" si="7"/>
        <v>130428</v>
      </c>
      <c r="AF56" s="7"/>
    </row>
    <row r="57" spans="1:32" s="20" customFormat="1" ht="27.75" customHeight="1">
      <c r="A57" s="92" t="s">
        <v>97</v>
      </c>
      <c r="B57" s="93"/>
      <c r="C57" s="94"/>
      <c r="D57" s="23">
        <v>300</v>
      </c>
      <c r="E57" s="16">
        <f t="shared" si="8"/>
        <v>0</v>
      </c>
      <c r="F57" s="16">
        <f>G57+H57</f>
        <v>0</v>
      </c>
      <c r="G57" s="17"/>
      <c r="H57" s="17"/>
      <c r="I57" s="17"/>
      <c r="J57" s="45">
        <f t="shared" si="3"/>
        <v>0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>
        <f t="shared" si="7"/>
        <v>0</v>
      </c>
      <c r="AF57" s="7"/>
    </row>
    <row r="58" spans="1:32" s="20" customFormat="1" ht="20.25" customHeight="1">
      <c r="A58" s="89" t="s">
        <v>1</v>
      </c>
      <c r="B58" s="90"/>
      <c r="C58" s="91"/>
      <c r="D58" s="23"/>
      <c r="E58" s="16">
        <f t="shared" si="8"/>
        <v>0</v>
      </c>
      <c r="F58" s="16">
        <f>G58+H58</f>
        <v>0</v>
      </c>
      <c r="G58" s="17"/>
      <c r="H58" s="17"/>
      <c r="I58" s="17"/>
      <c r="J58" s="45">
        <f t="shared" si="3"/>
        <v>0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>
        <f t="shared" si="7"/>
        <v>0</v>
      </c>
      <c r="AF58" s="7"/>
    </row>
    <row r="59" spans="1:32" s="20" customFormat="1" ht="27.75" customHeight="1">
      <c r="A59" s="92" t="s">
        <v>44</v>
      </c>
      <c r="B59" s="93"/>
      <c r="C59" s="94"/>
      <c r="D59" s="23">
        <v>310</v>
      </c>
      <c r="E59" s="16">
        <f t="shared" si="8"/>
        <v>315566</v>
      </c>
      <c r="F59" s="16">
        <f>G59+H59</f>
        <v>315566</v>
      </c>
      <c r="G59" s="17">
        <v>315566</v>
      </c>
      <c r="H59" s="17"/>
      <c r="I59" s="17"/>
      <c r="J59" s="45">
        <f t="shared" si="3"/>
        <v>0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>
        <f t="shared" si="7"/>
        <v>315566</v>
      </c>
      <c r="AF59" s="7"/>
    </row>
    <row r="60" spans="1:32" s="20" customFormat="1" ht="30" customHeight="1">
      <c r="A60" s="92" t="s">
        <v>45</v>
      </c>
      <c r="B60" s="93"/>
      <c r="C60" s="94"/>
      <c r="D60" s="24">
        <v>320</v>
      </c>
      <c r="E60" s="16">
        <f t="shared" si="8"/>
        <v>0</v>
      </c>
      <c r="F60" s="16">
        <f>G60+H60</f>
        <v>0</v>
      </c>
      <c r="G60" s="18"/>
      <c r="H60" s="17"/>
      <c r="I60" s="17"/>
      <c r="J60" s="45">
        <f t="shared" si="3"/>
        <v>0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>
        <f t="shared" si="7"/>
        <v>0</v>
      </c>
      <c r="AF60" s="7"/>
    </row>
    <row r="61" spans="1:32" s="20" customFormat="1" ht="28.5" customHeight="1">
      <c r="A61" s="92" t="s">
        <v>46</v>
      </c>
      <c r="B61" s="93"/>
      <c r="C61" s="94"/>
      <c r="D61" s="25">
        <v>330</v>
      </c>
      <c r="E61" s="16">
        <f t="shared" si="8"/>
        <v>0</v>
      </c>
      <c r="F61" s="16">
        <f>G61+H61</f>
        <v>0</v>
      </c>
      <c r="G61" s="18"/>
      <c r="H61" s="17"/>
      <c r="I61" s="17"/>
      <c r="J61" s="45">
        <f t="shared" si="3"/>
        <v>0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>
        <f t="shared" si="7"/>
        <v>0</v>
      </c>
      <c r="AF61" s="7"/>
    </row>
    <row r="62" spans="1:32" s="20" customFormat="1" ht="28.5" customHeight="1">
      <c r="A62" s="92" t="s">
        <v>47</v>
      </c>
      <c r="B62" s="93"/>
      <c r="C62" s="94"/>
      <c r="D62" s="23">
        <v>340</v>
      </c>
      <c r="E62" s="16">
        <f t="shared" si="8"/>
        <v>1661467.3599999999</v>
      </c>
      <c r="F62" s="16">
        <f>SUM(F64:F67)</f>
        <v>336555</v>
      </c>
      <c r="G62" s="17">
        <f>SUM(G63:G67)</f>
        <v>98000</v>
      </c>
      <c r="H62" s="17"/>
      <c r="I62" s="17"/>
      <c r="J62" s="45">
        <f t="shared" si="3"/>
        <v>311768</v>
      </c>
      <c r="K62" s="17">
        <f aca="true" t="shared" si="9" ref="K62:AA62">SUM(K64:K67)</f>
        <v>0</v>
      </c>
      <c r="L62" s="17">
        <f t="shared" si="9"/>
        <v>0</v>
      </c>
      <c r="M62" s="17"/>
      <c r="N62" s="16">
        <f t="shared" si="9"/>
        <v>99800</v>
      </c>
      <c r="O62" s="16">
        <f t="shared" si="9"/>
        <v>0</v>
      </c>
      <c r="P62" s="16">
        <f t="shared" si="9"/>
        <v>0</v>
      </c>
      <c r="Q62" s="16">
        <f t="shared" si="9"/>
        <v>189700</v>
      </c>
      <c r="R62" s="16">
        <f t="shared" si="9"/>
        <v>0</v>
      </c>
      <c r="S62" s="16">
        <f t="shared" si="9"/>
        <v>0</v>
      </c>
      <c r="T62" s="16">
        <f t="shared" si="9"/>
        <v>0</v>
      </c>
      <c r="U62" s="16">
        <f t="shared" si="9"/>
        <v>22268</v>
      </c>
      <c r="V62" s="16">
        <f t="shared" si="9"/>
        <v>0</v>
      </c>
      <c r="W62" s="16">
        <f t="shared" si="9"/>
        <v>0</v>
      </c>
      <c r="X62" s="16"/>
      <c r="Y62" s="16"/>
      <c r="Z62" s="16">
        <f t="shared" si="9"/>
        <v>0</v>
      </c>
      <c r="AA62" s="16">
        <f t="shared" si="9"/>
        <v>0</v>
      </c>
      <c r="AB62" s="16">
        <f>SUM(AB64:AB67)</f>
        <v>0</v>
      </c>
      <c r="AC62" s="16"/>
      <c r="AD62" s="16">
        <f>SUM(AD64:AD67)</f>
        <v>1013144.36</v>
      </c>
      <c r="AE62" s="17">
        <f t="shared" si="7"/>
        <v>1661467.3599999999</v>
      </c>
      <c r="AF62" s="7"/>
    </row>
    <row r="63" spans="1:32" s="20" customFormat="1" ht="15">
      <c r="A63" s="128" t="s">
        <v>6</v>
      </c>
      <c r="B63" s="129"/>
      <c r="C63" s="130"/>
      <c r="D63" s="23"/>
      <c r="E63" s="16">
        <f t="shared" si="8"/>
        <v>0</v>
      </c>
      <c r="F63" s="16">
        <f>G63+H63</f>
        <v>0</v>
      </c>
      <c r="G63" s="17"/>
      <c r="H63" s="17"/>
      <c r="I63" s="17"/>
      <c r="J63" s="45">
        <f t="shared" si="3"/>
        <v>0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>
        <f t="shared" si="7"/>
        <v>0</v>
      </c>
      <c r="AF63" s="7"/>
    </row>
    <row r="64" spans="1:32" s="20" customFormat="1" ht="15">
      <c r="A64" s="128" t="s">
        <v>143</v>
      </c>
      <c r="B64" s="129"/>
      <c r="C64" s="130"/>
      <c r="D64" s="23"/>
      <c r="E64" s="16">
        <f t="shared" si="8"/>
        <v>1249644.3599999999</v>
      </c>
      <c r="F64" s="16">
        <f>G64+H64</f>
        <v>0</v>
      </c>
      <c r="G64" s="17"/>
      <c r="H64" s="17"/>
      <c r="I64" s="17"/>
      <c r="J64" s="45">
        <f t="shared" si="3"/>
        <v>289500</v>
      </c>
      <c r="K64" s="17"/>
      <c r="L64" s="17"/>
      <c r="M64" s="17"/>
      <c r="N64" s="17">
        <v>99800</v>
      </c>
      <c r="O64" s="17"/>
      <c r="P64" s="17"/>
      <c r="Q64" s="17">
        <v>189700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>
        <v>960144.36</v>
      </c>
      <c r="AE64" s="17">
        <f t="shared" si="7"/>
        <v>1249644.3599999999</v>
      </c>
      <c r="AF64" s="7"/>
    </row>
    <row r="65" spans="1:32" s="20" customFormat="1" ht="15">
      <c r="A65" s="128" t="s">
        <v>144</v>
      </c>
      <c r="B65" s="129"/>
      <c r="C65" s="130"/>
      <c r="D65" s="23"/>
      <c r="E65" s="16">
        <f t="shared" si="8"/>
        <v>260823</v>
      </c>
      <c r="F65" s="16">
        <v>238555</v>
      </c>
      <c r="G65" s="17"/>
      <c r="H65" s="17"/>
      <c r="I65" s="17"/>
      <c r="J65" s="45">
        <f t="shared" si="3"/>
        <v>22268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22268</v>
      </c>
      <c r="V65" s="17"/>
      <c r="W65" s="17"/>
      <c r="X65" s="17"/>
      <c r="Y65" s="17"/>
      <c r="Z65" s="17"/>
      <c r="AA65" s="17"/>
      <c r="AB65" s="17"/>
      <c r="AC65" s="17"/>
      <c r="AD65" s="17"/>
      <c r="AE65" s="17">
        <f t="shared" si="7"/>
        <v>260823</v>
      </c>
      <c r="AF65" s="7"/>
    </row>
    <row r="66" spans="1:32" s="20" customFormat="1" ht="28.5" customHeight="1">
      <c r="A66" s="131" t="s">
        <v>145</v>
      </c>
      <c r="B66" s="132"/>
      <c r="C66" s="133"/>
      <c r="D66" s="23"/>
      <c r="E66" s="16">
        <f t="shared" si="8"/>
        <v>0</v>
      </c>
      <c r="F66" s="16">
        <f>G66+H66</f>
        <v>0</v>
      </c>
      <c r="G66" s="17"/>
      <c r="H66" s="17"/>
      <c r="I66" s="17"/>
      <c r="J66" s="45">
        <f t="shared" si="3"/>
        <v>0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>
        <f t="shared" si="7"/>
        <v>0</v>
      </c>
      <c r="AF66" s="7"/>
    </row>
    <row r="67" spans="1:32" s="20" customFormat="1" ht="28.5" customHeight="1">
      <c r="A67" s="131" t="s">
        <v>147</v>
      </c>
      <c r="B67" s="132"/>
      <c r="C67" s="133"/>
      <c r="D67" s="23"/>
      <c r="E67" s="16">
        <f t="shared" si="8"/>
        <v>151000</v>
      </c>
      <c r="F67" s="16">
        <f>G67</f>
        <v>98000</v>
      </c>
      <c r="G67" s="17">
        <v>98000</v>
      </c>
      <c r="H67" s="17"/>
      <c r="I67" s="17"/>
      <c r="J67" s="45">
        <f t="shared" si="3"/>
        <v>0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>
        <v>53000</v>
      </c>
      <c r="AE67" s="17">
        <f t="shared" si="7"/>
        <v>151000</v>
      </c>
      <c r="AF67" s="7"/>
    </row>
    <row r="68" spans="1:32" s="20" customFormat="1" ht="15.75" customHeight="1">
      <c r="A68" s="134" t="s">
        <v>8</v>
      </c>
      <c r="B68" s="135"/>
      <c r="C68" s="136"/>
      <c r="D68" s="42"/>
      <c r="E68" s="16">
        <f>F68+J68+AB68</f>
        <v>0</v>
      </c>
      <c r="F68" s="16">
        <f>G68+H68</f>
        <v>0</v>
      </c>
      <c r="G68" s="17"/>
      <c r="H68" s="17"/>
      <c r="I68" s="17"/>
      <c r="J68" s="45">
        <f t="shared" si="3"/>
        <v>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>
        <f t="shared" si="7"/>
        <v>0</v>
      </c>
      <c r="AF68" s="7"/>
    </row>
    <row r="69" spans="1:32" s="20" customFormat="1" ht="17.25" customHeight="1">
      <c r="A69" s="88" t="s">
        <v>9</v>
      </c>
      <c r="B69" s="88"/>
      <c r="C69" s="88"/>
      <c r="D69" s="14" t="s">
        <v>29</v>
      </c>
      <c r="E69" s="16">
        <f>F69+J69+AB69</f>
        <v>0</v>
      </c>
      <c r="F69" s="16">
        <f>G69+H69</f>
        <v>0</v>
      </c>
      <c r="G69" s="17"/>
      <c r="H69" s="17"/>
      <c r="I69" s="17"/>
      <c r="J69" s="16">
        <f>SUM(K69:N69)</f>
        <v>0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>
        <f t="shared" si="7"/>
        <v>0</v>
      </c>
      <c r="AF69" s="7"/>
    </row>
    <row r="70" spans="1:13" s="20" customFormat="1" ht="15">
      <c r="A70" s="8"/>
      <c r="B70" s="8"/>
      <c r="C70" s="8"/>
      <c r="D70" s="2"/>
      <c r="E70" s="19"/>
      <c r="F70" s="19"/>
      <c r="G70" s="19"/>
      <c r="H70" s="8"/>
      <c r="I70" s="8"/>
      <c r="M70" s="8"/>
    </row>
    <row r="71" spans="1:27" s="20" customFormat="1" ht="30" customHeight="1">
      <c r="A71" s="112" t="s">
        <v>164</v>
      </c>
      <c r="B71" s="112"/>
      <c r="C71" s="112"/>
      <c r="D71" s="112"/>
      <c r="E71" s="29"/>
      <c r="F71" s="96" t="s">
        <v>152</v>
      </c>
      <c r="G71" s="96"/>
      <c r="H71" s="8"/>
      <c r="I71" s="8"/>
      <c r="M71" s="8"/>
      <c r="Q71" s="117" t="s">
        <v>181</v>
      </c>
      <c r="R71" s="117"/>
      <c r="S71" s="117"/>
      <c r="AA71" s="48"/>
    </row>
    <row r="72" spans="1:13" s="20" customFormat="1" ht="15">
      <c r="A72" s="112"/>
      <c r="B72" s="112"/>
      <c r="C72" s="112"/>
      <c r="D72" s="12"/>
      <c r="E72" s="43" t="s">
        <v>11</v>
      </c>
      <c r="F72" s="120" t="s">
        <v>10</v>
      </c>
      <c r="G72" s="120"/>
      <c r="H72" s="3"/>
      <c r="I72" s="3"/>
      <c r="M72" s="3"/>
    </row>
    <row r="73" spans="1:19" s="20" customFormat="1" ht="30" customHeight="1">
      <c r="A73" s="112" t="s">
        <v>153</v>
      </c>
      <c r="B73" s="112"/>
      <c r="C73" s="112"/>
      <c r="D73" s="112"/>
      <c r="E73" s="44"/>
      <c r="F73" s="96" t="s">
        <v>154</v>
      </c>
      <c r="G73" s="96"/>
      <c r="H73" s="8"/>
      <c r="I73" s="8"/>
      <c r="M73" s="8"/>
      <c r="Q73" s="117" t="s">
        <v>154</v>
      </c>
      <c r="R73" s="117"/>
      <c r="S73" s="117"/>
    </row>
    <row r="74" spans="4:13" s="20" customFormat="1" ht="15">
      <c r="D74" s="1"/>
      <c r="E74" s="3" t="s">
        <v>11</v>
      </c>
      <c r="F74" s="120" t="s">
        <v>10</v>
      </c>
      <c r="G74" s="120"/>
      <c r="H74" s="3"/>
      <c r="I74" s="3"/>
      <c r="M74" s="3"/>
    </row>
  </sheetData>
  <sheetProtection/>
  <mergeCells count="81">
    <mergeCell ref="F18:F19"/>
    <mergeCell ref="G18:I18"/>
    <mergeCell ref="J18:J19"/>
    <mergeCell ref="K18:AA18"/>
    <mergeCell ref="AB18:AB19"/>
    <mergeCell ref="AC18:AC19"/>
    <mergeCell ref="AD18:AD19"/>
    <mergeCell ref="AE18:AE19"/>
    <mergeCell ref="AF18:AF19"/>
    <mergeCell ref="A20:C20"/>
    <mergeCell ref="A21:C21"/>
    <mergeCell ref="A22:C22"/>
    <mergeCell ref="A17:C19"/>
    <mergeCell ref="D17:D19"/>
    <mergeCell ref="E17:E19"/>
    <mergeCell ref="F17:AF17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63:C63"/>
    <mergeCell ref="A64:C64"/>
    <mergeCell ref="A53:C53"/>
    <mergeCell ref="A54:C54"/>
    <mergeCell ref="A55:C55"/>
    <mergeCell ref="A56:C56"/>
    <mergeCell ref="A57:C57"/>
    <mergeCell ref="A58:C58"/>
    <mergeCell ref="F74:G74"/>
    <mergeCell ref="A65:C65"/>
    <mergeCell ref="A66:C66"/>
    <mergeCell ref="A67:C67"/>
    <mergeCell ref="A68:C68"/>
    <mergeCell ref="A69:C69"/>
    <mergeCell ref="A71:D71"/>
    <mergeCell ref="A2:U2"/>
    <mergeCell ref="D8:L8"/>
    <mergeCell ref="A9:C11"/>
    <mergeCell ref="A4:B7"/>
    <mergeCell ref="A8:C8"/>
    <mergeCell ref="F71:G71"/>
    <mergeCell ref="A59:C59"/>
    <mergeCell ref="A60:C60"/>
    <mergeCell ref="A61:C61"/>
    <mergeCell ref="A62:C62"/>
    <mergeCell ref="Q73:S73"/>
    <mergeCell ref="A12:C15"/>
    <mergeCell ref="D12:L14"/>
    <mergeCell ref="C4:U7"/>
    <mergeCell ref="D9:O11"/>
    <mergeCell ref="Q71:S71"/>
    <mergeCell ref="A72:C72"/>
    <mergeCell ref="F72:G72"/>
    <mergeCell ref="A73:D73"/>
    <mergeCell ref="F73:G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Valued Acer Customer</cp:lastModifiedBy>
  <cp:lastPrinted>2015-02-05T10:26:20Z</cp:lastPrinted>
  <dcterms:created xsi:type="dcterms:W3CDTF">2010-08-09T11:23:33Z</dcterms:created>
  <dcterms:modified xsi:type="dcterms:W3CDTF">2015-02-05T10:26:32Z</dcterms:modified>
  <cp:category/>
  <cp:version/>
  <cp:contentType/>
  <cp:contentStatus/>
</cp:coreProperties>
</file>